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66925"/>
  <mc:AlternateContent xmlns:mc="http://schemas.openxmlformats.org/markup-compatibility/2006">
    <mc:Choice Requires="x15">
      <x15ac:absPath xmlns:x15ac="http://schemas.microsoft.com/office/spreadsheetml/2010/11/ac" url="https://azureenergytrust.sharepoint.com/Programs/commercial/2020 RFP/2020 RFP Documents/Final RFP documents/"/>
    </mc:Choice>
  </mc:AlternateContent>
  <xr:revisionPtr revIDLastSave="1467" documentId="8_{CA1E9043-C524-43FB-BA8E-8EB67E782622}" xr6:coauthVersionLast="34" xr6:coauthVersionMax="45" xr10:uidLastSave="{1BD9ED51-FE3C-42AF-9DC7-70CFBB65A740}"/>
  <bookViews>
    <workbookView xWindow="0" yWindow="0" windowWidth="21360" windowHeight="5730" xr2:uid="{8FEF4798-E430-4DF8-ACA2-926A9D198A56}"/>
  </bookViews>
  <sheets>
    <sheet name="Instructions" sheetId="12" r:id="rId1"/>
    <sheet name="2019 Lighting Run Rate" sheetId="11" r:id="rId2"/>
    <sheet name="Com Measure Buildup 2021" sheetId="3" r:id="rId3"/>
    <sheet name="Com Measure Buildup 2022" sheetId="6" r:id="rId4"/>
    <sheet name="Ind Measure Buildup 2021" sheetId="5" r:id="rId5"/>
    <sheet name="Ind Measure Buildup 2022" sheetId="7" r:id="rId6"/>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5" l="1"/>
  <c r="D29" i="5"/>
  <c r="D31" i="7"/>
  <c r="D29" i="7"/>
  <c r="D11" i="7"/>
  <c r="D11" i="5"/>
  <c r="K3" i="6"/>
  <c r="D5" i="11"/>
  <c r="D4" i="11"/>
  <c r="D3" i="11"/>
  <c r="I11" i="5"/>
  <c r="E11" i="5"/>
  <c r="B11" i="5"/>
  <c r="L3" i="6"/>
  <c r="K29" i="3"/>
  <c r="K31" i="3"/>
  <c r="L27" i="6" l="1"/>
  <c r="L19" i="6"/>
  <c r="L11" i="6"/>
  <c r="K3" i="7"/>
  <c r="I11" i="3"/>
  <c r="G11" i="3"/>
  <c r="E11" i="3"/>
  <c r="B11" i="3"/>
  <c r="E29" i="3" l="1"/>
  <c r="L31" i="6" l="1"/>
  <c r="L29" i="6"/>
  <c r="E31" i="6"/>
  <c r="L23" i="6"/>
  <c r="L21" i="6"/>
  <c r="L15" i="6"/>
  <c r="L13" i="6"/>
  <c r="L7" i="6"/>
  <c r="L5" i="6"/>
  <c r="L31" i="3"/>
  <c r="L29" i="3"/>
  <c r="L23" i="3"/>
  <c r="L21" i="3"/>
  <c r="L15" i="3"/>
  <c r="L13" i="3"/>
  <c r="L7" i="3"/>
  <c r="L5" i="3"/>
  <c r="D7" i="7" l="1"/>
  <c r="D5" i="7"/>
  <c r="D15" i="7"/>
  <c r="D15" i="5"/>
  <c r="D13" i="5"/>
  <c r="D7" i="5"/>
  <c r="D5" i="5"/>
  <c r="D35" i="7"/>
  <c r="D13" i="7"/>
  <c r="E5" i="3"/>
  <c r="F5" i="3"/>
  <c r="G5" i="3"/>
  <c r="H5" i="3"/>
  <c r="I5" i="3"/>
  <c r="J5" i="3"/>
  <c r="K5" i="3"/>
  <c r="M5" i="3"/>
  <c r="M13" i="3"/>
  <c r="C15" i="3"/>
  <c r="E15" i="3"/>
  <c r="F15" i="3"/>
  <c r="G15" i="3"/>
  <c r="H15" i="3"/>
  <c r="I15" i="3"/>
  <c r="J15" i="3"/>
  <c r="M15" i="3"/>
  <c r="B15" i="3"/>
  <c r="L35" i="3"/>
  <c r="L34" i="6"/>
  <c r="L35" i="6"/>
  <c r="L34" i="3"/>
  <c r="D34" i="5" l="1"/>
  <c r="D34" i="7"/>
  <c r="D35" i="5"/>
  <c r="M31" i="7"/>
  <c r="K31" i="7"/>
  <c r="J31" i="7"/>
  <c r="I31" i="7"/>
  <c r="H31" i="7"/>
  <c r="F31" i="7"/>
  <c r="E31" i="7"/>
  <c r="C31" i="7"/>
  <c r="B31" i="7"/>
  <c r="M29" i="7"/>
  <c r="K29" i="7"/>
  <c r="J29" i="7"/>
  <c r="I29" i="7"/>
  <c r="H29" i="7"/>
  <c r="F29" i="7"/>
  <c r="E29" i="7"/>
  <c r="C29" i="7"/>
  <c r="B29" i="7"/>
  <c r="M23" i="7"/>
  <c r="J23" i="7"/>
  <c r="I23" i="7"/>
  <c r="H23" i="7"/>
  <c r="F23" i="7"/>
  <c r="E23" i="7"/>
  <c r="C23" i="7"/>
  <c r="B23" i="7"/>
  <c r="M21" i="7"/>
  <c r="J21" i="7"/>
  <c r="I21" i="7"/>
  <c r="H21" i="7"/>
  <c r="F21" i="7"/>
  <c r="E21" i="7"/>
  <c r="C21" i="7"/>
  <c r="B21" i="7"/>
  <c r="M15" i="7"/>
  <c r="J15" i="7"/>
  <c r="I15" i="7"/>
  <c r="H15" i="7"/>
  <c r="F15" i="7"/>
  <c r="E15" i="7"/>
  <c r="C15" i="7"/>
  <c r="B15" i="7"/>
  <c r="M13" i="7"/>
  <c r="J13" i="7"/>
  <c r="I13" i="7"/>
  <c r="H13" i="7"/>
  <c r="F13" i="7"/>
  <c r="E13" i="7"/>
  <c r="C13" i="7"/>
  <c r="B13" i="7"/>
  <c r="M7" i="7"/>
  <c r="M35" i="7" s="1"/>
  <c r="K7" i="7"/>
  <c r="K35" i="7" s="1"/>
  <c r="J7" i="7"/>
  <c r="J35" i="7" s="1"/>
  <c r="I7" i="7"/>
  <c r="I35" i="7" s="1"/>
  <c r="H7" i="7"/>
  <c r="H35" i="7" s="1"/>
  <c r="F7" i="7"/>
  <c r="F35" i="7" s="1"/>
  <c r="E7" i="7"/>
  <c r="E35" i="7" s="1"/>
  <c r="C7" i="7"/>
  <c r="B7" i="7"/>
  <c r="M5" i="7"/>
  <c r="M34" i="7" s="1"/>
  <c r="K5" i="7"/>
  <c r="J5" i="7"/>
  <c r="I5" i="7"/>
  <c r="H5" i="7"/>
  <c r="H34" i="7" s="1"/>
  <c r="F5" i="7"/>
  <c r="E5" i="7"/>
  <c r="E34" i="7" s="1"/>
  <c r="C5" i="7"/>
  <c r="B5" i="7"/>
  <c r="M31" i="5"/>
  <c r="K31" i="5"/>
  <c r="J31" i="5"/>
  <c r="I31" i="5"/>
  <c r="H31" i="5"/>
  <c r="F31" i="5"/>
  <c r="E31" i="5"/>
  <c r="C31" i="5"/>
  <c r="B31" i="5"/>
  <c r="M29" i="5"/>
  <c r="K29" i="5"/>
  <c r="J29" i="5"/>
  <c r="I29" i="5"/>
  <c r="H29" i="5"/>
  <c r="F29" i="5"/>
  <c r="E29" i="5"/>
  <c r="C29" i="5"/>
  <c r="B29" i="5"/>
  <c r="M23" i="5"/>
  <c r="J23" i="5"/>
  <c r="I23" i="5"/>
  <c r="H23" i="5"/>
  <c r="F23" i="5"/>
  <c r="E23" i="5"/>
  <c r="C23" i="5"/>
  <c r="B23" i="5"/>
  <c r="M21" i="5"/>
  <c r="J21" i="5"/>
  <c r="I21" i="5"/>
  <c r="H21" i="5"/>
  <c r="F21" i="5"/>
  <c r="E21" i="5"/>
  <c r="C21" i="5"/>
  <c r="B21" i="5"/>
  <c r="M15" i="5"/>
  <c r="J15" i="5"/>
  <c r="I15" i="5"/>
  <c r="H15" i="5"/>
  <c r="F15" i="5"/>
  <c r="E15" i="5"/>
  <c r="C15" i="5"/>
  <c r="B15" i="5"/>
  <c r="M13" i="5"/>
  <c r="J13" i="5"/>
  <c r="I13" i="5"/>
  <c r="H13" i="5"/>
  <c r="F13" i="5"/>
  <c r="E13" i="5"/>
  <c r="C13" i="5"/>
  <c r="B13" i="5"/>
  <c r="M7" i="5"/>
  <c r="M35" i="5" s="1"/>
  <c r="K7" i="5"/>
  <c r="K35" i="5" s="1"/>
  <c r="J7" i="5"/>
  <c r="J35" i="5" s="1"/>
  <c r="I7" i="5"/>
  <c r="I35" i="5" s="1"/>
  <c r="H7" i="5"/>
  <c r="H35" i="5" s="1"/>
  <c r="F7" i="5"/>
  <c r="F35" i="5" s="1"/>
  <c r="E7" i="5"/>
  <c r="E35" i="5" s="1"/>
  <c r="C7" i="5"/>
  <c r="C35" i="5" s="1"/>
  <c r="B7" i="5"/>
  <c r="M5" i="5"/>
  <c r="M34" i="5" s="1"/>
  <c r="K5" i="5"/>
  <c r="J5" i="5"/>
  <c r="I5" i="5"/>
  <c r="H5" i="5"/>
  <c r="H34" i="5" s="1"/>
  <c r="F5" i="5"/>
  <c r="E5" i="5"/>
  <c r="C5" i="5"/>
  <c r="B5" i="5"/>
  <c r="M31" i="6"/>
  <c r="K31" i="6"/>
  <c r="J31" i="6"/>
  <c r="I31" i="6"/>
  <c r="H31" i="6"/>
  <c r="G31" i="6"/>
  <c r="F31" i="6"/>
  <c r="C31" i="6"/>
  <c r="B31" i="6"/>
  <c r="M29" i="6"/>
  <c r="K29" i="6"/>
  <c r="J29" i="6"/>
  <c r="I29" i="6"/>
  <c r="H29" i="6"/>
  <c r="G29" i="6"/>
  <c r="F29" i="6"/>
  <c r="E29" i="6"/>
  <c r="C29" i="6"/>
  <c r="B29" i="6"/>
  <c r="M23" i="6"/>
  <c r="J23" i="6"/>
  <c r="I23" i="6"/>
  <c r="H23" i="6"/>
  <c r="F23" i="6"/>
  <c r="E23" i="6"/>
  <c r="C23" i="6"/>
  <c r="B23" i="6"/>
  <c r="M21" i="6"/>
  <c r="J21" i="6"/>
  <c r="I21" i="6"/>
  <c r="H21" i="6"/>
  <c r="F21" i="6"/>
  <c r="E21" i="6"/>
  <c r="C21" i="6"/>
  <c r="B21" i="6"/>
  <c r="M15" i="6"/>
  <c r="J15" i="6"/>
  <c r="I15" i="6"/>
  <c r="H15" i="6"/>
  <c r="G15" i="6"/>
  <c r="F15" i="6"/>
  <c r="E15" i="6"/>
  <c r="C15" i="6"/>
  <c r="B15" i="6"/>
  <c r="M13" i="6"/>
  <c r="J13" i="6"/>
  <c r="I13" i="6"/>
  <c r="H13" i="6"/>
  <c r="G13" i="6"/>
  <c r="F13" i="6"/>
  <c r="E13" i="6"/>
  <c r="C13" i="6"/>
  <c r="B13" i="6"/>
  <c r="M7" i="6"/>
  <c r="M35" i="6" s="1"/>
  <c r="K7" i="6"/>
  <c r="K35" i="6" s="1"/>
  <c r="J7" i="6"/>
  <c r="J35" i="6" s="1"/>
  <c r="I7" i="6"/>
  <c r="H7" i="6"/>
  <c r="H35" i="6" s="1"/>
  <c r="G7" i="6"/>
  <c r="G35" i="6" s="1"/>
  <c r="F7" i="6"/>
  <c r="F35" i="6" s="1"/>
  <c r="E7" i="6"/>
  <c r="E35" i="6" s="1"/>
  <c r="C7" i="6"/>
  <c r="C35" i="6" s="1"/>
  <c r="B7" i="6"/>
  <c r="B35" i="6" s="1"/>
  <c r="M5" i="6"/>
  <c r="M34" i="6" s="1"/>
  <c r="K5" i="6"/>
  <c r="J5" i="6"/>
  <c r="I5" i="6"/>
  <c r="I34" i="6" s="1"/>
  <c r="H5" i="6"/>
  <c r="H34" i="6" s="1"/>
  <c r="G5" i="6"/>
  <c r="F5" i="6"/>
  <c r="E5" i="6"/>
  <c r="E34" i="6" s="1"/>
  <c r="C5" i="6"/>
  <c r="B5" i="6"/>
  <c r="B34" i="6" s="1"/>
  <c r="M31" i="3"/>
  <c r="J31" i="3"/>
  <c r="I31" i="3"/>
  <c r="H31" i="3"/>
  <c r="G31" i="3"/>
  <c r="F31" i="3"/>
  <c r="E31" i="3"/>
  <c r="C31" i="3"/>
  <c r="B31" i="3"/>
  <c r="M29" i="3"/>
  <c r="J29" i="3"/>
  <c r="I29" i="3"/>
  <c r="H29" i="3"/>
  <c r="G29" i="3"/>
  <c r="F29" i="3"/>
  <c r="C29" i="3"/>
  <c r="B29" i="3"/>
  <c r="M23" i="3"/>
  <c r="J23" i="3"/>
  <c r="I23" i="3"/>
  <c r="H23" i="3"/>
  <c r="F23" i="3"/>
  <c r="E23" i="3"/>
  <c r="C23" i="3"/>
  <c r="B23" i="3"/>
  <c r="M21" i="3"/>
  <c r="M34" i="3" s="1"/>
  <c r="J21" i="3"/>
  <c r="I21" i="3"/>
  <c r="H21" i="3"/>
  <c r="F21" i="3"/>
  <c r="E21" i="3"/>
  <c r="C21" i="3"/>
  <c r="B21" i="3"/>
  <c r="J13" i="3"/>
  <c r="I13" i="3"/>
  <c r="H13" i="3"/>
  <c r="G13" i="3"/>
  <c r="F13" i="3"/>
  <c r="E13" i="3"/>
  <c r="C13" i="3"/>
  <c r="B13" i="3"/>
  <c r="M7" i="3"/>
  <c r="C7" i="3"/>
  <c r="E7" i="3"/>
  <c r="E35" i="3" s="1"/>
  <c r="F7" i="3"/>
  <c r="G7" i="3"/>
  <c r="G35" i="3" s="1"/>
  <c r="H7" i="3"/>
  <c r="I7" i="3"/>
  <c r="I35" i="3" s="1"/>
  <c r="J7" i="3"/>
  <c r="K7" i="3"/>
  <c r="K35" i="3" s="1"/>
  <c r="C5" i="3"/>
  <c r="B7" i="3"/>
  <c r="B35" i="3" s="1"/>
  <c r="B5" i="3"/>
  <c r="B34" i="7" l="1"/>
  <c r="B35" i="7"/>
  <c r="C35" i="7"/>
  <c r="B35" i="5"/>
  <c r="F34" i="6"/>
  <c r="G34" i="6"/>
  <c r="I34" i="7"/>
  <c r="J34" i="7"/>
  <c r="F34" i="7"/>
  <c r="C34" i="7"/>
  <c r="I34" i="5"/>
  <c r="F34" i="5"/>
  <c r="B34" i="5"/>
  <c r="C34" i="5"/>
  <c r="J34" i="5"/>
  <c r="C34" i="6"/>
  <c r="J34" i="6"/>
  <c r="I34" i="3"/>
  <c r="E34" i="3"/>
  <c r="G34" i="3"/>
  <c r="E34" i="5"/>
  <c r="I35" i="6"/>
  <c r="H35" i="3"/>
  <c r="C35" i="3"/>
  <c r="M35" i="3"/>
  <c r="F34" i="3"/>
  <c r="J34" i="3"/>
  <c r="K34" i="7"/>
  <c r="K34" i="5"/>
  <c r="K34" i="6"/>
  <c r="H34" i="3"/>
  <c r="J35" i="3"/>
  <c r="C34" i="3"/>
  <c r="B34" i="3"/>
  <c r="F35" i="3"/>
  <c r="K34" i="3"/>
</calcChain>
</file>

<file path=xl/sharedStrings.xml><?xml version="1.0" encoding="utf-8"?>
<sst xmlns="http://schemas.openxmlformats.org/spreadsheetml/2006/main" count="413" uniqueCount="78">
  <si>
    <t>Business Lighting Measure Build Up Instructions</t>
  </si>
  <si>
    <t>For the purposes of responding to this RFP, Energy Trust has provided broad lighting program energy savings assumptions for informational purposes. Actual individual measure savings will vary. As Energy Trust currently does not have a Midstream program, savings estimates have been reduced to account for baseline changes and differing program design. For specifics on what is included in a Measure Category, Respondents should refer to the 190L Commercial &amp; Industrial Lighting Incentives form.</t>
  </si>
  <si>
    <t>Tab Name</t>
  </si>
  <si>
    <t>Overview</t>
  </si>
  <si>
    <t>How to Populate</t>
  </si>
  <si>
    <t>2019 Lighting Run Rate</t>
  </si>
  <si>
    <t>Purpose of this tab is provide 2019 Program incentives, working savings and run rates. This is a data point for respondents to consider when developing savings and incentives measure build ups.</t>
  </si>
  <si>
    <t>Not applicable</t>
  </si>
  <si>
    <t>Com Measure Buildup 2021</t>
  </si>
  <si>
    <t>Purpose of this tab to capture a detailed measure build up of Commercial lighting savings and incentives for 2021.</t>
  </si>
  <si>
    <t xml:space="preserve">For each delivery model, Respondents will populate Unit Count and Average Incentive per Unit that they will delivery in that category. If Respondents do not intend to offer a measure category, they will populate the Measure Count and Average Incentive per Unit with “0”.
Cells shaded light gray are prepopulated with Energy Trust savings estimates by unit. Cells shaded dark gray are not to be populated because the category is not applicable to that specific sector or delivery offer.
Respondents will populate the proposed “Custom” savings cell for the Comprehensive Lighting Design delivery model. </t>
  </si>
  <si>
    <t>Com Measure Buildup 2022</t>
  </si>
  <si>
    <t>Purpose of this tab to capture a detailed measure build up of Commercial lighting savings and incentives for 2022.</t>
  </si>
  <si>
    <t>Ind Measure Buildup 2021</t>
  </si>
  <si>
    <t>Purpose of this tab to capture a detailed measure build up of Industrial lighting savings and incentives for 2021.</t>
  </si>
  <si>
    <t xml:space="preserve">For each delivery model, Respondents will populate Unit Count and Average Incentive per Unit that they will delivery in that category. If Respondents do not intend to offer a measure category, they will populate the Measure Count and Average Incentive per Unit with “0”. 
Cells shaded light gray are prepopulated with Energy Trust savings estimates by unit. Cells shaded dark gray are not to be populated because the category is not applicable to that specific sector or delivery offer. 
Industrial lighting projects may contain energy efficiency savings from reducing HVAC needs in refrigerated spaces. Respondent should account for this savings in the "Other" column.
Respondents will populate the proposed “Custom” savings cell for the Comprehensive Lighting Design delivery model. </t>
  </si>
  <si>
    <t>Ind Measure Buildup 2022</t>
  </si>
  <si>
    <t>Purpose of this tab to capture a detailed measure build up of Industrial lighting savings and incentives for 2022.</t>
  </si>
  <si>
    <t>Lighting Run Rate based upon 2019 Savings and incentives</t>
  </si>
  <si>
    <t>Program</t>
  </si>
  <si>
    <t>Incentive</t>
  </si>
  <si>
    <t>Working Savings</t>
  </si>
  <si>
    <t>Run Rate</t>
  </si>
  <si>
    <t>Industrial</t>
  </si>
  <si>
    <t>Existing Buildings</t>
  </si>
  <si>
    <t>Existing Multifamily</t>
  </si>
  <si>
    <t>Delivery Model</t>
  </si>
  <si>
    <t>General Lighting</t>
  </si>
  <si>
    <t xml:space="preserve">Category and Unit </t>
  </si>
  <si>
    <t xml:space="preserve">High/Low Bay by Measure </t>
  </si>
  <si>
    <t>Exterior Lighting by Measure</t>
  </si>
  <si>
    <t>Indoor Grow by Project</t>
  </si>
  <si>
    <t xml:space="preserve">Sensor and Controls by Measure </t>
  </si>
  <si>
    <t>TLED by Measure</t>
  </si>
  <si>
    <t xml:space="preserve">Street Lighting by Measure </t>
  </si>
  <si>
    <t xml:space="preserve">LED Screw-in by Measure </t>
  </si>
  <si>
    <t>Troffers by Measure</t>
  </si>
  <si>
    <t xml:space="preserve">HID by Measure </t>
  </si>
  <si>
    <t>Custom by Annual Savings</t>
  </si>
  <si>
    <t xml:space="preserve">Refrigeration by Measure </t>
  </si>
  <si>
    <t>Other</t>
  </si>
  <si>
    <t xml:space="preserve">General Lighting, Average Savings Per Unit </t>
  </si>
  <si>
    <t xml:space="preserve">General Lighting, Unit Count </t>
  </si>
  <si>
    <t>General Lighting, Total Savings</t>
  </si>
  <si>
    <t>General Lighting, Average Incentive per Unit</t>
  </si>
  <si>
    <t>General Lighting, Total Incentives</t>
  </si>
  <si>
    <t>Midstream</t>
  </si>
  <si>
    <t xml:space="preserve">Midstream Average Savings Per Unit </t>
  </si>
  <si>
    <t xml:space="preserve">Midstream, Measures Count </t>
  </si>
  <si>
    <t>Midstream, Total Savings</t>
  </si>
  <si>
    <t xml:space="preserve">Midstream, Average Incentive per Unit </t>
  </si>
  <si>
    <t>Midstream, Total Incentives</t>
  </si>
  <si>
    <t>Direct Install</t>
  </si>
  <si>
    <t xml:space="preserve">Direct Install, Average Savings Per Unit </t>
  </si>
  <si>
    <t xml:space="preserve">Direct Install, Unit Count </t>
  </si>
  <si>
    <t>Direct Install, Total Savings</t>
  </si>
  <si>
    <t>Direct Install, Average Incentive per Unit</t>
  </si>
  <si>
    <t>Direct Install, Total Incentives</t>
  </si>
  <si>
    <t>\</t>
  </si>
  <si>
    <t>Comprehensive Lighting Design</t>
  </si>
  <si>
    <t xml:space="preserve">Comprehensive Lighting Design, Per Unit </t>
  </si>
  <si>
    <t xml:space="preserve">Comprehensive Lighting Design, Unit Count </t>
  </si>
  <si>
    <t>Comprehensive Lighting Design, Total Savings</t>
  </si>
  <si>
    <t>Comprehensive Lighting Design, Average Incentive per Unit</t>
  </si>
  <si>
    <t>Comprehensive Lighting Design, Total Incentives</t>
  </si>
  <si>
    <t>High/Low Bay</t>
  </si>
  <si>
    <t>Exterior Lighting</t>
  </si>
  <si>
    <t>Indoor Grow</t>
  </si>
  <si>
    <t>Sensor and Controls</t>
  </si>
  <si>
    <t>TLED</t>
  </si>
  <si>
    <t>Street Lighting</t>
  </si>
  <si>
    <t>LED Screw-in</t>
  </si>
  <si>
    <t>Troffers</t>
  </si>
  <si>
    <t>HID</t>
  </si>
  <si>
    <t>Custom</t>
  </si>
  <si>
    <t>Refrigeration</t>
  </si>
  <si>
    <t>Total Savings</t>
  </si>
  <si>
    <t>Total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</si>
</sst>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_);_(&quot;$&quot;* \(#,##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1"/>
      <color theme="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0" fontId="2" fillId="0" borderId="0" xfId="0" applyFont="1"/>
    <xf numFmtId="44" fontId="0" fillId="0" borderId="0" xfId="2" applyFont="1"/>
    <xf numFmtId="43" fontId="0" fillId="0" borderId="0" xfId="1" applyFont="1"/>
    <xf numFmtId="164" fontId="0" fillId="0" borderId="0" xfId="2" applyNumberFormat="1" applyFont="1"/>
    <xf numFmtId="0" fontId="0" fillId="0" borderId="5" xfId="0" applyBorder="1" applyAlignment="1">
      <alignment wrapText="1"/>
    </xf>
    <xf numFmtId="0" fontId="0" fillId="0" borderId="0" xfId="0" applyFont="1" applyFill="1"/>
    <xf numFmtId="0" fontId="0" fillId="0" borderId="0" xfId="0" applyFill="1"/>
    <xf numFmtId="0" fontId="0" fillId="0" borderId="0" xfId="0" applyFill="1" applyBorder="1"/>
    <xf numFmtId="0" fontId="0" fillId="0" borderId="0" xfId="0" applyBorder="1" applyAlignment="1">
      <alignment wrapText="1"/>
    </xf>
    <xf numFmtId="0" fontId="3" fillId="0" borderId="0" xfId="0" applyFont="1" applyFill="1"/>
    <xf numFmtId="0" fontId="3" fillId="0" borderId="0" xfId="0" applyFont="1" applyAlignment="1">
      <alignment wrapText="1"/>
    </xf>
    <xf numFmtId="0" fontId="4" fillId="0" borderId="5" xfId="0" applyFont="1" applyBorder="1"/>
    <xf numFmtId="0" fontId="4" fillId="0" borderId="0" xfId="0" applyFont="1" applyBorder="1"/>
    <xf numFmtId="0" fontId="4" fillId="0" borderId="6" xfId="0" applyFont="1" applyBorder="1"/>
    <xf numFmtId="0" fontId="4" fillId="0" borderId="2" xfId="0" applyFont="1" applyBorder="1" applyAlignment="1">
      <alignment wrapText="1"/>
    </xf>
    <xf numFmtId="165" fontId="4" fillId="2" borderId="3" xfId="1" applyNumberFormat="1" applyFont="1" applyFill="1" applyBorder="1"/>
    <xf numFmtId="0" fontId="4" fillId="0" borderId="5" xfId="0" applyFont="1" applyBorder="1" applyAlignment="1">
      <alignment wrapText="1"/>
    </xf>
    <xf numFmtId="0" fontId="4" fillId="0" borderId="7" xfId="0" applyFont="1" applyBorder="1" applyAlignment="1">
      <alignment wrapText="1"/>
    </xf>
    <xf numFmtId="0" fontId="5" fillId="0" borderId="0" xfId="0" applyFont="1" applyFill="1"/>
    <xf numFmtId="0" fontId="4" fillId="0" borderId="0" xfId="0" applyFont="1" applyFill="1"/>
    <xf numFmtId="0" fontId="4" fillId="0" borderId="2" xfId="0" applyFont="1" applyBorder="1"/>
    <xf numFmtId="0" fontId="4" fillId="0" borderId="3" xfId="0" applyFont="1" applyBorder="1"/>
    <xf numFmtId="0" fontId="4" fillId="0" borderId="4" xfId="0" applyFont="1" applyBorder="1"/>
    <xf numFmtId="0" fontId="4" fillId="0" borderId="0" xfId="0" applyFont="1"/>
    <xf numFmtId="0" fontId="3" fillId="0" borderId="1" xfId="0" applyFont="1" applyFill="1" applyBorder="1" applyAlignment="1">
      <alignment wrapText="1"/>
    </xf>
    <xf numFmtId="0" fontId="3" fillId="2" borderId="13" xfId="0" applyFont="1" applyFill="1" applyBorder="1"/>
    <xf numFmtId="165" fontId="4" fillId="3" borderId="2" xfId="1" applyNumberFormat="1" applyFont="1" applyFill="1" applyBorder="1"/>
    <xf numFmtId="165" fontId="4" fillId="3" borderId="3" xfId="1" applyNumberFormat="1" applyFont="1" applyFill="1" applyBorder="1"/>
    <xf numFmtId="0" fontId="4" fillId="0" borderId="6" xfId="0" applyFont="1" applyFill="1" applyBorder="1"/>
    <xf numFmtId="165" fontId="4" fillId="0" borderId="4" xfId="1" applyNumberFormat="1" applyFont="1" applyFill="1" applyBorder="1" applyProtection="1">
      <protection locked="0"/>
    </xf>
    <xf numFmtId="165" fontId="4" fillId="0" borderId="10" xfId="1" applyNumberFormat="1" applyFont="1" applyBorder="1" applyProtection="1">
      <protection locked="0"/>
    </xf>
    <xf numFmtId="165" fontId="4" fillId="0" borderId="11" xfId="1" applyNumberFormat="1" applyFont="1" applyBorder="1" applyProtection="1">
      <protection locked="0"/>
    </xf>
    <xf numFmtId="165" fontId="4" fillId="2" borderId="11" xfId="1" applyNumberFormat="1" applyFont="1" applyFill="1" applyBorder="1"/>
    <xf numFmtId="165" fontId="4" fillId="0" borderId="12" xfId="1" applyNumberFormat="1" applyFont="1" applyBorder="1" applyProtection="1">
      <protection locked="0"/>
    </xf>
    <xf numFmtId="165" fontId="4" fillId="3" borderId="5" xfId="1" applyNumberFormat="1" applyFont="1" applyFill="1" applyBorder="1"/>
    <xf numFmtId="165" fontId="4" fillId="3" borderId="0" xfId="1" applyNumberFormat="1" applyFont="1" applyFill="1" applyBorder="1"/>
    <xf numFmtId="165" fontId="4" fillId="2" borderId="0" xfId="1" applyNumberFormat="1" applyFont="1" applyFill="1" applyBorder="1"/>
    <xf numFmtId="165" fontId="4" fillId="3" borderId="6" xfId="1" applyNumberFormat="1" applyFont="1" applyFill="1" applyBorder="1"/>
    <xf numFmtId="44" fontId="4" fillId="0" borderId="10" xfId="2" applyFont="1" applyBorder="1" applyProtection="1">
      <protection locked="0"/>
    </xf>
    <xf numFmtId="44" fontId="4" fillId="0" borderId="11" xfId="2" applyFont="1" applyBorder="1" applyProtection="1">
      <protection locked="0"/>
    </xf>
    <xf numFmtId="44" fontId="4" fillId="2" borderId="11" xfId="2" applyFont="1" applyFill="1" applyBorder="1"/>
    <xf numFmtId="44" fontId="4" fillId="0" borderId="12" xfId="2" applyFont="1" applyBorder="1" applyProtection="1">
      <protection locked="0"/>
    </xf>
    <xf numFmtId="44" fontId="4" fillId="3" borderId="7" xfId="2" applyFont="1" applyFill="1" applyBorder="1"/>
    <xf numFmtId="44" fontId="4" fillId="3" borderId="8" xfId="2" applyFont="1" applyFill="1" applyBorder="1"/>
    <xf numFmtId="44" fontId="4" fillId="2" borderId="8" xfId="2" applyFont="1" applyFill="1" applyBorder="1"/>
    <xf numFmtId="44" fontId="4" fillId="3" borderId="9" xfId="2" applyFont="1" applyFill="1" applyBorder="1"/>
    <xf numFmtId="165" fontId="3" fillId="3" borderId="13" xfId="1" applyNumberFormat="1" applyFont="1" applyFill="1" applyBorder="1"/>
    <xf numFmtId="165" fontId="3" fillId="3" borderId="1" xfId="1" applyNumberFormat="1" applyFont="1" applyFill="1" applyBorder="1"/>
    <xf numFmtId="44" fontId="3" fillId="3" borderId="13" xfId="2" applyFont="1" applyFill="1" applyBorder="1"/>
    <xf numFmtId="44" fontId="3" fillId="3" borderId="1" xfId="2" applyFont="1" applyFill="1" applyBorder="1"/>
    <xf numFmtId="0" fontId="4" fillId="2" borderId="0" xfId="0" applyFont="1" applyFill="1"/>
    <xf numFmtId="165" fontId="4" fillId="0" borderId="11" xfId="1" applyNumberFormat="1" applyFont="1" applyFill="1" applyBorder="1" applyProtection="1">
      <protection locked="0"/>
    </xf>
    <xf numFmtId="44" fontId="4" fillId="0" borderId="11" xfId="2" applyFont="1" applyFill="1" applyBorder="1" applyProtection="1">
      <protection locked="0"/>
    </xf>
    <xf numFmtId="165" fontId="3" fillId="2" borderId="13" xfId="1" applyNumberFormat="1" applyFont="1" applyFill="1" applyBorder="1"/>
    <xf numFmtId="44" fontId="3" fillId="2" borderId="13" xfId="2" applyFont="1" applyFill="1" applyBorder="1"/>
    <xf numFmtId="0" fontId="4" fillId="0" borderId="15" xfId="0" applyFont="1" applyBorder="1"/>
    <xf numFmtId="0" fontId="4" fillId="0" borderId="0" xfId="0" applyFont="1" applyFill="1" applyBorder="1"/>
    <xf numFmtId="165" fontId="4" fillId="0" borderId="3" xfId="1" applyNumberFormat="1" applyFont="1" applyFill="1" applyBorder="1"/>
    <xf numFmtId="44" fontId="4" fillId="2" borderId="13" xfId="2" applyFont="1" applyFill="1" applyBorder="1"/>
    <xf numFmtId="44" fontId="4" fillId="3" borderId="1" xfId="2" applyFont="1" applyFill="1" applyBorder="1"/>
    <xf numFmtId="165" fontId="4" fillId="0" borderId="4" xfId="1" applyNumberFormat="1" applyFont="1" applyBorder="1" applyProtection="1">
      <protection locked="0"/>
    </xf>
    <xf numFmtId="165" fontId="4" fillId="0" borderId="3" xfId="1" applyNumberFormat="1" applyFont="1" applyFill="1" applyBorder="1" applyProtection="1">
      <protection locked="0"/>
    </xf>
    <xf numFmtId="0" fontId="2" fillId="0" borderId="0" xfId="0" applyFont="1" applyAlignment="1">
      <alignment vertical="center"/>
    </xf>
    <xf numFmtId="0" fontId="0" fillId="0" borderId="1"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17" xfId="0" applyBorder="1" applyAlignment="1">
      <alignment vertical="center" wrapText="1"/>
    </xf>
    <xf numFmtId="0" fontId="2" fillId="0" borderId="1" xfId="0" applyFont="1" applyBorder="1" applyAlignment="1">
      <alignment vertical="center" wrapText="1"/>
    </xf>
    <xf numFmtId="0" fontId="2" fillId="0" borderId="15" xfId="0" applyFont="1" applyBorder="1" applyAlignment="1">
      <alignment vertical="center" wrapText="1"/>
    </xf>
    <xf numFmtId="0" fontId="0" fillId="0" borderId="8" xfId="0" applyBorder="1" applyAlignment="1">
      <alignment horizontal="left" vertical="center" wrapText="1"/>
    </xf>
    <xf numFmtId="0" fontId="2" fillId="0" borderId="0" xfId="0" applyFont="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68F3-C6E6-43DA-9E09-9690D0E21799}">
  <dimension ref="A1:C8"/>
  <sheetViews>
    <sheetView tabSelected="1" zoomScaleNormal="100" zoomScaleSheetLayoutView="100" workbookViewId="0">
      <selection activeCell="B8" sqref="B8"/>
    </sheetView>
  </sheetViews>
  <sheetFormatPr defaultRowHeight="15" x14ac:dyDescent="0.25"/>
  <cols>
    <col min="1" max="1" width="22" customWidth="1"/>
    <col min="2" max="2" width="32.42578125" customWidth="1"/>
    <col min="3" max="3" width="67.28515625" customWidth="1"/>
  </cols>
  <sheetData>
    <row r="1" spans="1:3" x14ac:dyDescent="0.25">
      <c r="A1" s="63" t="s">
        <v>0</v>
      </c>
    </row>
    <row r="2" spans="1:3" ht="85.5" customHeight="1" x14ac:dyDescent="0.25">
      <c r="A2" s="71" t="s">
        <v>1</v>
      </c>
      <c r="B2" s="71"/>
      <c r="C2" s="71"/>
    </row>
    <row r="3" spans="1:3" ht="15.75" thickBot="1" x14ac:dyDescent="0.3">
      <c r="A3" s="69" t="s">
        <v>2</v>
      </c>
      <c r="B3" s="70" t="s">
        <v>3</v>
      </c>
      <c r="C3" s="70" t="s">
        <v>4</v>
      </c>
    </row>
    <row r="4" spans="1:3" ht="101.25" customHeight="1" thickBot="1" x14ac:dyDescent="0.3">
      <c r="A4" s="65" t="s">
        <v>5</v>
      </c>
      <c r="B4" s="66" t="s">
        <v>6</v>
      </c>
      <c r="C4" s="66" t="s">
        <v>7</v>
      </c>
    </row>
    <row r="5" spans="1:3" ht="180" x14ac:dyDescent="0.25">
      <c r="A5" s="68" t="s">
        <v>8</v>
      </c>
      <c r="B5" s="68" t="s">
        <v>9</v>
      </c>
      <c r="C5" s="67" t="s">
        <v>10</v>
      </c>
    </row>
    <row r="6" spans="1:3" ht="180" x14ac:dyDescent="0.25">
      <c r="A6" s="64" t="s">
        <v>11</v>
      </c>
      <c r="B6" s="64" t="s">
        <v>12</v>
      </c>
      <c r="C6" s="64" t="s">
        <v>10</v>
      </c>
    </row>
    <row r="7" spans="1:3" ht="249" customHeight="1" x14ac:dyDescent="0.25">
      <c r="A7" s="64" t="s">
        <v>13</v>
      </c>
      <c r="B7" s="64" t="s">
        <v>14</v>
      </c>
      <c r="C7" s="64" t="s">
        <v>15</v>
      </c>
    </row>
    <row r="8" spans="1:3" ht="271.5" customHeight="1" x14ac:dyDescent="0.25">
      <c r="A8" s="64" t="s">
        <v>16</v>
      </c>
      <c r="B8" s="64" t="s">
        <v>17</v>
      </c>
      <c r="C8" s="64" t="s">
        <v>15</v>
      </c>
    </row>
  </sheetData>
  <mergeCells count="1">
    <mergeCell ref="A2:C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EBAF-1EAD-4DF5-A263-B230366EE14F}">
  <dimension ref="A1:D5"/>
  <sheetViews>
    <sheetView workbookViewId="0">
      <selection activeCell="D7" sqref="D7"/>
    </sheetView>
  </sheetViews>
  <sheetFormatPr defaultRowHeight="15" x14ac:dyDescent="0.25"/>
  <cols>
    <col min="1" max="1" width="19.7109375" customWidth="1"/>
    <col min="2" max="2" width="14.28515625" bestFit="1" customWidth="1"/>
    <col min="3" max="3" width="15.7109375" bestFit="1" customWidth="1"/>
  </cols>
  <sheetData>
    <row r="1" spans="1:4" x14ac:dyDescent="0.25">
      <c r="A1" s="72" t="s">
        <v>18</v>
      </c>
      <c r="B1" s="72"/>
      <c r="C1" s="72"/>
      <c r="D1" s="72"/>
    </row>
    <row r="2" spans="1:4" x14ac:dyDescent="0.25">
      <c r="A2" s="1" t="s">
        <v>19</v>
      </c>
      <c r="B2" s="1" t="s">
        <v>20</v>
      </c>
      <c r="C2" s="1" t="s">
        <v>21</v>
      </c>
      <c r="D2" s="1" t="s">
        <v>22</v>
      </c>
    </row>
    <row r="3" spans="1:4" x14ac:dyDescent="0.25">
      <c r="A3" t="s">
        <v>23</v>
      </c>
      <c r="B3" s="2">
        <v>7035986</v>
      </c>
      <c r="C3" s="3">
        <v>51613403.950000003</v>
      </c>
      <c r="D3" s="4">
        <f>B3/C3</f>
        <v>0.13632090622846818</v>
      </c>
    </row>
    <row r="4" spans="1:4" x14ac:dyDescent="0.25">
      <c r="A4" t="s">
        <v>24</v>
      </c>
      <c r="B4" s="2">
        <v>9083792</v>
      </c>
      <c r="C4" s="3">
        <v>79116954</v>
      </c>
      <c r="D4" s="4">
        <f t="shared" ref="D4:D5" si="0">B4/C4</f>
        <v>0.11481473364103477</v>
      </c>
    </row>
    <row r="5" spans="1:4" x14ac:dyDescent="0.25">
      <c r="A5" t="s">
        <v>25</v>
      </c>
      <c r="B5" s="2">
        <v>712106.6</v>
      </c>
      <c r="C5" s="3">
        <v>7524169</v>
      </c>
      <c r="D5" s="4">
        <f t="shared" si="0"/>
        <v>9.4642557869181299E-2</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FBC3D-8578-4E0B-926C-C72B5F6D9F5B}">
  <sheetPr codeName="Sheet3"/>
  <dimension ref="A1:N37"/>
  <sheetViews>
    <sheetView zoomScale="70" zoomScaleNormal="70" workbookViewId="0">
      <pane xSplit="1" ySplit="2" topLeftCell="B3" activePane="bottomRight" state="frozen"/>
      <selection pane="topRight" activeCell="B1" sqref="B1"/>
      <selection pane="bottomLeft" activeCell="A3" sqref="A3"/>
      <selection pane="bottomRight" activeCell="U22" sqref="U22"/>
    </sheetView>
  </sheetViews>
  <sheetFormatPr defaultRowHeight="15" x14ac:dyDescent="0.25"/>
  <cols>
    <col min="1" max="1" width="56.7109375" bestFit="1" customWidth="1"/>
    <col min="2" max="2" width="25.5703125" bestFit="1" customWidth="1"/>
    <col min="3" max="3" width="27.5703125" bestFit="1" customWidth="1"/>
    <col min="4" max="4" width="22" bestFit="1" customWidth="1"/>
    <col min="5" max="5" width="31.85546875" bestFit="1" customWidth="1"/>
    <col min="6" max="6" width="16.5703125" bestFit="1" customWidth="1"/>
    <col min="7" max="7" width="26.5703125" bestFit="1" customWidth="1"/>
    <col min="8" max="8" width="24.7109375" bestFit="1" customWidth="1"/>
    <col min="9" max="9" width="19.5703125" bestFit="1" customWidth="1"/>
    <col min="10" max="10" width="16.28515625" bestFit="1" customWidth="1"/>
    <col min="11" max="12" width="25.28515625" bestFit="1" customWidth="1"/>
    <col min="13" max="13" width="12.140625" customWidth="1"/>
  </cols>
  <sheetData>
    <row r="1" spans="1:14" s="6" customFormat="1" ht="15.75" thickBot="1" x14ac:dyDescent="0.3">
      <c r="A1" s="10" t="s">
        <v>26</v>
      </c>
      <c r="B1" s="73" t="s">
        <v>27</v>
      </c>
      <c r="C1" s="74"/>
      <c r="D1" s="74"/>
      <c r="E1" s="74"/>
      <c r="F1" s="74"/>
      <c r="G1" s="74"/>
      <c r="H1" s="74"/>
      <c r="I1" s="74"/>
      <c r="J1" s="74"/>
      <c r="K1" s="74"/>
      <c r="L1" s="74"/>
      <c r="M1" s="75"/>
    </row>
    <row r="2" spans="1:14" ht="15.75" thickBot="1" x14ac:dyDescent="0.3">
      <c r="A2" s="11" t="s">
        <v>28</v>
      </c>
      <c r="B2" s="12" t="s">
        <v>29</v>
      </c>
      <c r="C2" s="13" t="s">
        <v>30</v>
      </c>
      <c r="D2" s="13" t="s">
        <v>31</v>
      </c>
      <c r="E2" s="13" t="s">
        <v>32</v>
      </c>
      <c r="F2" s="13" t="s">
        <v>33</v>
      </c>
      <c r="G2" s="13" t="s">
        <v>34</v>
      </c>
      <c r="H2" s="13" t="s">
        <v>35</v>
      </c>
      <c r="I2" s="13" t="s">
        <v>36</v>
      </c>
      <c r="J2" s="13" t="s">
        <v>37</v>
      </c>
      <c r="K2" s="13" t="s">
        <v>38</v>
      </c>
      <c r="L2" s="14" t="s">
        <v>39</v>
      </c>
      <c r="M2" s="29" t="s">
        <v>40</v>
      </c>
      <c r="N2" s="8"/>
    </row>
    <row r="3" spans="1:14" x14ac:dyDescent="0.25">
      <c r="A3" s="15" t="s">
        <v>41</v>
      </c>
      <c r="B3" s="27">
        <v>906</v>
      </c>
      <c r="C3" s="28">
        <v>956</v>
      </c>
      <c r="D3" s="16"/>
      <c r="E3" s="28">
        <v>119</v>
      </c>
      <c r="F3" s="28">
        <v>60</v>
      </c>
      <c r="G3" s="28">
        <v>548</v>
      </c>
      <c r="H3" s="28">
        <v>141</v>
      </c>
      <c r="I3" s="28">
        <v>229</v>
      </c>
      <c r="J3" s="28">
        <v>650</v>
      </c>
      <c r="K3" s="28">
        <v>3528884</v>
      </c>
      <c r="L3" s="28">
        <v>238</v>
      </c>
      <c r="M3" s="30"/>
    </row>
    <row r="4" spans="1:14" ht="15.75" thickBot="1" x14ac:dyDescent="0.3">
      <c r="A4" s="17" t="s">
        <v>42</v>
      </c>
      <c r="B4" s="31"/>
      <c r="C4" s="32"/>
      <c r="D4" s="33"/>
      <c r="E4" s="32"/>
      <c r="F4" s="32"/>
      <c r="G4" s="32"/>
      <c r="H4" s="32"/>
      <c r="I4" s="32"/>
      <c r="J4" s="32"/>
      <c r="K4" s="32"/>
      <c r="L4" s="32"/>
      <c r="M4" s="34"/>
    </row>
    <row r="5" spans="1:14" ht="15.75" thickTop="1" x14ac:dyDescent="0.25">
      <c r="A5" s="17" t="s">
        <v>43</v>
      </c>
      <c r="B5" s="35">
        <f>B3*B4</f>
        <v>0</v>
      </c>
      <c r="C5" s="36">
        <f t="shared" ref="C5:L5" si="0">C3*C4</f>
        <v>0</v>
      </c>
      <c r="D5" s="37"/>
      <c r="E5" s="36">
        <f t="shared" si="0"/>
        <v>0</v>
      </c>
      <c r="F5" s="36">
        <f t="shared" si="0"/>
        <v>0</v>
      </c>
      <c r="G5" s="36">
        <f t="shared" si="0"/>
        <v>0</v>
      </c>
      <c r="H5" s="36">
        <f t="shared" si="0"/>
        <v>0</v>
      </c>
      <c r="I5" s="36">
        <f t="shared" si="0"/>
        <v>0</v>
      </c>
      <c r="J5" s="36">
        <f t="shared" si="0"/>
        <v>0</v>
      </c>
      <c r="K5" s="36">
        <f t="shared" si="0"/>
        <v>0</v>
      </c>
      <c r="L5" s="36">
        <f t="shared" si="0"/>
        <v>0</v>
      </c>
      <c r="M5" s="38">
        <f>M3*M4</f>
        <v>0</v>
      </c>
    </row>
    <row r="6" spans="1:14" ht="15.75" thickBot="1" x14ac:dyDescent="0.3">
      <c r="A6" s="17" t="s">
        <v>44</v>
      </c>
      <c r="B6" s="39"/>
      <c r="C6" s="40"/>
      <c r="D6" s="41"/>
      <c r="E6" s="40"/>
      <c r="F6" s="40"/>
      <c r="G6" s="40"/>
      <c r="H6" s="40"/>
      <c r="I6" s="40"/>
      <c r="J6" s="40"/>
      <c r="K6" s="40"/>
      <c r="L6" s="40"/>
      <c r="M6" s="42"/>
    </row>
    <row r="7" spans="1:14" ht="16.5" thickTop="1" thickBot="1" x14ac:dyDescent="0.3">
      <c r="A7" s="18" t="s">
        <v>45</v>
      </c>
      <c r="B7" s="43">
        <f>B4*B6</f>
        <v>0</v>
      </c>
      <c r="C7" s="44">
        <f t="shared" ref="C7:M7" si="1">C4*C6</f>
        <v>0</v>
      </c>
      <c r="D7" s="45"/>
      <c r="E7" s="44">
        <f t="shared" si="1"/>
        <v>0</v>
      </c>
      <c r="F7" s="44">
        <f t="shared" si="1"/>
        <v>0</v>
      </c>
      <c r="G7" s="44">
        <f t="shared" si="1"/>
        <v>0</v>
      </c>
      <c r="H7" s="44">
        <f t="shared" si="1"/>
        <v>0</v>
      </c>
      <c r="I7" s="44">
        <f t="shared" si="1"/>
        <v>0</v>
      </c>
      <c r="J7" s="44">
        <f t="shared" si="1"/>
        <v>0</v>
      </c>
      <c r="K7" s="44">
        <f t="shared" si="1"/>
        <v>0</v>
      </c>
      <c r="L7" s="44">
        <f t="shared" si="1"/>
        <v>0</v>
      </c>
      <c r="M7" s="46">
        <f t="shared" si="1"/>
        <v>0</v>
      </c>
    </row>
    <row r="8" spans="1:14" s="7" customFormat="1" ht="24.75" customHeight="1" thickBot="1" x14ac:dyDescent="0.3">
      <c r="A8" s="19" t="s">
        <v>46</v>
      </c>
      <c r="B8" s="20"/>
      <c r="C8" s="20"/>
      <c r="D8" s="20"/>
      <c r="E8" s="20"/>
      <c r="F8" s="20"/>
      <c r="G8" s="20"/>
      <c r="H8" s="20"/>
      <c r="I8" s="20"/>
      <c r="J8" s="20"/>
      <c r="K8" s="20"/>
      <c r="L8" s="20"/>
      <c r="M8" s="20"/>
    </row>
    <row r="9" spans="1:14" s="6" customFormat="1" ht="15.75" thickBot="1" x14ac:dyDescent="0.3">
      <c r="A9" s="10" t="s">
        <v>26</v>
      </c>
      <c r="B9" s="73" t="s">
        <v>46</v>
      </c>
      <c r="C9" s="74"/>
      <c r="D9" s="74"/>
      <c r="E9" s="74"/>
      <c r="F9" s="74"/>
      <c r="G9" s="74"/>
      <c r="H9" s="74"/>
      <c r="I9" s="74"/>
      <c r="J9" s="74"/>
      <c r="K9" s="74"/>
      <c r="L9" s="74"/>
      <c r="M9" s="75"/>
    </row>
    <row r="10" spans="1:14" ht="15.75" thickBot="1" x14ac:dyDescent="0.3">
      <c r="A10" s="11" t="s">
        <v>28</v>
      </c>
      <c r="B10" s="12" t="s">
        <v>29</v>
      </c>
      <c r="C10" s="13" t="s">
        <v>30</v>
      </c>
      <c r="D10" s="13" t="s">
        <v>31</v>
      </c>
      <c r="E10" s="13" t="s">
        <v>32</v>
      </c>
      <c r="F10" s="13" t="s">
        <v>33</v>
      </c>
      <c r="G10" s="13" t="s">
        <v>34</v>
      </c>
      <c r="H10" s="13" t="s">
        <v>35</v>
      </c>
      <c r="I10" s="13" t="s">
        <v>36</v>
      </c>
      <c r="J10" s="13" t="s">
        <v>37</v>
      </c>
      <c r="K10" s="13" t="s">
        <v>38</v>
      </c>
      <c r="L10" s="14" t="s">
        <v>39</v>
      </c>
      <c r="M10" s="29" t="s">
        <v>40</v>
      </c>
    </row>
    <row r="11" spans="1:14" x14ac:dyDescent="0.25">
      <c r="A11" s="15" t="s">
        <v>47</v>
      </c>
      <c r="B11" s="27">
        <f>B3*0.67</f>
        <v>607.02</v>
      </c>
      <c r="C11" s="28">
        <v>485</v>
      </c>
      <c r="D11" s="16"/>
      <c r="E11" s="28">
        <f>E3</f>
        <v>119</v>
      </c>
      <c r="F11" s="28">
        <v>29</v>
      </c>
      <c r="G11" s="28">
        <f>G3*0.68</f>
        <v>372.64000000000004</v>
      </c>
      <c r="H11" s="28">
        <v>7</v>
      </c>
      <c r="I11" s="28">
        <f>0.49*I3</f>
        <v>112.21</v>
      </c>
      <c r="J11" s="28">
        <v>323</v>
      </c>
      <c r="K11" s="16"/>
      <c r="L11" s="28">
        <v>238</v>
      </c>
      <c r="M11" s="30"/>
    </row>
    <row r="12" spans="1:14" ht="15.75" thickBot="1" x14ac:dyDescent="0.3">
      <c r="A12" s="17" t="s">
        <v>48</v>
      </c>
      <c r="B12" s="31"/>
      <c r="C12" s="32"/>
      <c r="D12" s="33"/>
      <c r="E12" s="32"/>
      <c r="F12" s="32"/>
      <c r="G12" s="32"/>
      <c r="H12" s="32"/>
      <c r="I12" s="32"/>
      <c r="J12" s="32"/>
      <c r="K12" s="33"/>
      <c r="L12" s="32"/>
      <c r="M12" s="34"/>
    </row>
    <row r="13" spans="1:14" ht="15.75" thickTop="1" x14ac:dyDescent="0.25">
      <c r="A13" s="17" t="s">
        <v>49</v>
      </c>
      <c r="B13" s="35">
        <f>B11*B12</f>
        <v>0</v>
      </c>
      <c r="C13" s="36">
        <f t="shared" ref="C13" si="2">C11*C12</f>
        <v>0</v>
      </c>
      <c r="D13" s="37"/>
      <c r="E13" s="36">
        <f t="shared" ref="E13" si="3">E11*E12</f>
        <v>0</v>
      </c>
      <c r="F13" s="36">
        <f t="shared" ref="F13" si="4">F11*F12</f>
        <v>0</v>
      </c>
      <c r="G13" s="36">
        <f t="shared" ref="G13" si="5">G11*G12</f>
        <v>0</v>
      </c>
      <c r="H13" s="36">
        <f t="shared" ref="H13" si="6">H11*H12</f>
        <v>0</v>
      </c>
      <c r="I13" s="36">
        <f t="shared" ref="I13" si="7">I11*I12</f>
        <v>0</v>
      </c>
      <c r="J13" s="36">
        <f t="shared" ref="J13" si="8">J11*J12</f>
        <v>0</v>
      </c>
      <c r="K13" s="37"/>
      <c r="L13" s="36">
        <f t="shared" ref="L13" si="9">L11*L12</f>
        <v>0</v>
      </c>
      <c r="M13" s="38">
        <f>M11*M12</f>
        <v>0</v>
      </c>
      <c r="N13" s="7"/>
    </row>
    <row r="14" spans="1:14" ht="15.75" thickBot="1" x14ac:dyDescent="0.3">
      <c r="A14" s="17" t="s">
        <v>50</v>
      </c>
      <c r="B14" s="39"/>
      <c r="C14" s="40"/>
      <c r="D14" s="41"/>
      <c r="E14" s="40"/>
      <c r="F14" s="40"/>
      <c r="G14" s="40"/>
      <c r="H14" s="40"/>
      <c r="I14" s="40"/>
      <c r="J14" s="40"/>
      <c r="K14" s="41"/>
      <c r="L14" s="40"/>
      <c r="M14" s="42"/>
    </row>
    <row r="15" spans="1:14" ht="16.5" thickTop="1" thickBot="1" x14ac:dyDescent="0.3">
      <c r="A15" s="18" t="s">
        <v>51</v>
      </c>
      <c r="B15" s="43">
        <f>B12*B14</f>
        <v>0</v>
      </c>
      <c r="C15" s="44">
        <f t="shared" ref="C15" si="10">C12*C14</f>
        <v>0</v>
      </c>
      <c r="D15" s="45"/>
      <c r="E15" s="44">
        <f t="shared" ref="E15" si="11">E12*E14</f>
        <v>0</v>
      </c>
      <c r="F15" s="44">
        <f t="shared" ref="F15" si="12">F12*F14</f>
        <v>0</v>
      </c>
      <c r="G15" s="44">
        <f t="shared" ref="G15" si="13">G12*G14</f>
        <v>0</v>
      </c>
      <c r="H15" s="44">
        <f t="shared" ref="H15" si="14">H12*H14</f>
        <v>0</v>
      </c>
      <c r="I15" s="44">
        <f t="shared" ref="I15" si="15">I12*I14</f>
        <v>0</v>
      </c>
      <c r="J15" s="44">
        <f t="shared" ref="J15" si="16">J12*J14</f>
        <v>0</v>
      </c>
      <c r="K15" s="45"/>
      <c r="L15" s="44">
        <f t="shared" ref="L15" si="17">L12*L14</f>
        <v>0</v>
      </c>
      <c r="M15" s="46">
        <f t="shared" ref="M15" si="18">M12*M14</f>
        <v>0</v>
      </c>
    </row>
    <row r="16" spans="1:14" s="7" customFormat="1" ht="15.75" thickBot="1" x14ac:dyDescent="0.3">
      <c r="A16" s="19"/>
      <c r="B16" s="20"/>
      <c r="C16" s="20"/>
      <c r="D16" s="20"/>
      <c r="E16" s="20"/>
      <c r="F16" s="20"/>
      <c r="G16" s="20"/>
      <c r="H16" s="20"/>
      <c r="I16" s="20"/>
      <c r="J16" s="20"/>
      <c r="K16" s="51"/>
      <c r="L16" s="20"/>
      <c r="M16" s="20"/>
    </row>
    <row r="17" spans="1:13" s="6" customFormat="1" ht="15.75" thickBot="1" x14ac:dyDescent="0.3">
      <c r="A17" s="10" t="s">
        <v>26</v>
      </c>
      <c r="B17" s="73" t="s">
        <v>52</v>
      </c>
      <c r="C17" s="74"/>
      <c r="D17" s="74"/>
      <c r="E17" s="74"/>
      <c r="F17" s="74"/>
      <c r="G17" s="74"/>
      <c r="H17" s="74"/>
      <c r="I17" s="74"/>
      <c r="J17" s="74"/>
      <c r="K17" s="74"/>
      <c r="L17" s="74"/>
      <c r="M17" s="75"/>
    </row>
    <row r="18" spans="1:13" ht="15.75" thickBot="1" x14ac:dyDescent="0.3">
      <c r="A18" s="11" t="s">
        <v>28</v>
      </c>
      <c r="B18" s="12" t="s">
        <v>29</v>
      </c>
      <c r="C18" s="13" t="s">
        <v>30</v>
      </c>
      <c r="D18" s="13" t="s">
        <v>31</v>
      </c>
      <c r="E18" s="13" t="s">
        <v>32</v>
      </c>
      <c r="F18" s="13" t="s">
        <v>33</v>
      </c>
      <c r="G18" s="13" t="s">
        <v>34</v>
      </c>
      <c r="H18" s="13" t="s">
        <v>35</v>
      </c>
      <c r="I18" s="13" t="s">
        <v>36</v>
      </c>
      <c r="J18" s="13" t="s">
        <v>37</v>
      </c>
      <c r="K18" s="13" t="s">
        <v>38</v>
      </c>
      <c r="L18" s="14" t="s">
        <v>39</v>
      </c>
      <c r="M18" s="29" t="s">
        <v>40</v>
      </c>
    </row>
    <row r="19" spans="1:13" x14ac:dyDescent="0.25">
      <c r="A19" s="15" t="s">
        <v>53</v>
      </c>
      <c r="B19" s="27">
        <v>1062</v>
      </c>
      <c r="C19" s="28">
        <v>579</v>
      </c>
      <c r="D19" s="16"/>
      <c r="E19" s="28">
        <v>128</v>
      </c>
      <c r="F19" s="28">
        <v>80</v>
      </c>
      <c r="G19" s="16"/>
      <c r="H19" s="28">
        <v>13</v>
      </c>
      <c r="I19" s="28">
        <v>371</v>
      </c>
      <c r="J19" s="28">
        <v>576</v>
      </c>
      <c r="K19" s="16"/>
      <c r="L19" s="28">
        <v>238</v>
      </c>
      <c r="M19" s="30"/>
    </row>
    <row r="20" spans="1:13" ht="15.75" thickBot="1" x14ac:dyDescent="0.3">
      <c r="A20" s="17" t="s">
        <v>54</v>
      </c>
      <c r="B20" s="31"/>
      <c r="C20" s="32"/>
      <c r="D20" s="33"/>
      <c r="E20" s="32"/>
      <c r="F20" s="32"/>
      <c r="G20" s="33"/>
      <c r="H20" s="32"/>
      <c r="I20" s="32"/>
      <c r="J20" s="32"/>
      <c r="K20" s="33"/>
      <c r="L20" s="32"/>
      <c r="M20" s="34"/>
    </row>
    <row r="21" spans="1:13" ht="15.75" thickTop="1" x14ac:dyDescent="0.25">
      <c r="A21" s="17" t="s">
        <v>55</v>
      </c>
      <c r="B21" s="35">
        <f>B19*B20</f>
        <v>0</v>
      </c>
      <c r="C21" s="36">
        <f t="shared" ref="C21" si="19">C19*C20</f>
        <v>0</v>
      </c>
      <c r="D21" s="37"/>
      <c r="E21" s="36">
        <f t="shared" ref="E21" si="20">E19*E20</f>
        <v>0</v>
      </c>
      <c r="F21" s="36">
        <f t="shared" ref="F21" si="21">F19*F20</f>
        <v>0</v>
      </c>
      <c r="G21" s="37"/>
      <c r="H21" s="36">
        <f t="shared" ref="H21" si="22">H19*H20</f>
        <v>0</v>
      </c>
      <c r="I21" s="36">
        <f t="shared" ref="I21" si="23">I19*I20</f>
        <v>0</v>
      </c>
      <c r="J21" s="36">
        <f t="shared" ref="J21" si="24">J19*J20</f>
        <v>0</v>
      </c>
      <c r="K21" s="37"/>
      <c r="L21" s="36">
        <f t="shared" ref="L21" si="25">L19*L20</f>
        <v>0</v>
      </c>
      <c r="M21" s="38">
        <f>M19*M20</f>
        <v>0</v>
      </c>
    </row>
    <row r="22" spans="1:13" ht="15.75" thickBot="1" x14ac:dyDescent="0.3">
      <c r="A22" s="17" t="s">
        <v>56</v>
      </c>
      <c r="B22" s="39"/>
      <c r="C22" s="40"/>
      <c r="D22" s="41"/>
      <c r="E22" s="40"/>
      <c r="F22" s="40"/>
      <c r="G22" s="41"/>
      <c r="H22" s="40"/>
      <c r="I22" s="40"/>
      <c r="J22" s="40"/>
      <c r="K22" s="41"/>
      <c r="L22" s="40"/>
      <c r="M22" s="42"/>
    </row>
    <row r="23" spans="1:13" ht="16.5" thickTop="1" thickBot="1" x14ac:dyDescent="0.3">
      <c r="A23" s="18" t="s">
        <v>57</v>
      </c>
      <c r="B23" s="43">
        <f>B20*B22</f>
        <v>0</v>
      </c>
      <c r="C23" s="44">
        <f t="shared" ref="C23" si="26">C20*C22</f>
        <v>0</v>
      </c>
      <c r="D23" s="45"/>
      <c r="E23" s="44">
        <f t="shared" ref="E23" si="27">E20*E22</f>
        <v>0</v>
      </c>
      <c r="F23" s="44">
        <f t="shared" ref="F23" si="28">F20*F22</f>
        <v>0</v>
      </c>
      <c r="G23" s="45"/>
      <c r="H23" s="44">
        <f t="shared" ref="H23" si="29">H20*H22</f>
        <v>0</v>
      </c>
      <c r="I23" s="44">
        <f t="shared" ref="I23" si="30">I20*I22</f>
        <v>0</v>
      </c>
      <c r="J23" s="44">
        <f t="shared" ref="J23" si="31">J20*J22</f>
        <v>0</v>
      </c>
      <c r="K23" s="45"/>
      <c r="L23" s="44">
        <f t="shared" ref="L23" si="32">L20*L22</f>
        <v>0</v>
      </c>
      <c r="M23" s="46">
        <f t="shared" ref="M23" si="33">M20*M22</f>
        <v>0</v>
      </c>
    </row>
    <row r="24" spans="1:13" s="7" customFormat="1" ht="15.75" thickBot="1" x14ac:dyDescent="0.3">
      <c r="A24" s="19" t="s">
        <v>58</v>
      </c>
      <c r="B24" s="20"/>
      <c r="C24" s="20"/>
      <c r="D24" s="20"/>
      <c r="E24" s="20"/>
      <c r="F24" s="20"/>
      <c r="G24" s="20"/>
      <c r="H24" s="20"/>
      <c r="I24" s="20"/>
      <c r="J24" s="20"/>
      <c r="K24" s="20"/>
      <c r="L24" s="20"/>
      <c r="M24" s="20"/>
    </row>
    <row r="25" spans="1:13" s="6" customFormat="1" ht="15.75" thickBot="1" x14ac:dyDescent="0.3">
      <c r="A25" s="10" t="s">
        <v>26</v>
      </c>
      <c r="B25" s="73" t="s">
        <v>59</v>
      </c>
      <c r="C25" s="74"/>
      <c r="D25" s="74"/>
      <c r="E25" s="74"/>
      <c r="F25" s="74"/>
      <c r="G25" s="74"/>
      <c r="H25" s="74"/>
      <c r="I25" s="74"/>
      <c r="J25" s="74"/>
      <c r="K25" s="74"/>
      <c r="L25" s="74"/>
      <c r="M25" s="75"/>
    </row>
    <row r="26" spans="1:13" ht="15.75" thickBot="1" x14ac:dyDescent="0.3">
      <c r="A26" s="11" t="s">
        <v>28</v>
      </c>
      <c r="B26" s="12" t="s">
        <v>29</v>
      </c>
      <c r="C26" s="13" t="s">
        <v>30</v>
      </c>
      <c r="D26" s="13" t="s">
        <v>31</v>
      </c>
      <c r="E26" s="13" t="s">
        <v>32</v>
      </c>
      <c r="F26" s="13" t="s">
        <v>33</v>
      </c>
      <c r="G26" s="13" t="s">
        <v>34</v>
      </c>
      <c r="H26" s="13" t="s">
        <v>35</v>
      </c>
      <c r="I26" s="13" t="s">
        <v>36</v>
      </c>
      <c r="J26" s="13" t="s">
        <v>37</v>
      </c>
      <c r="K26" s="57" t="s">
        <v>38</v>
      </c>
      <c r="L26" s="14" t="s">
        <v>39</v>
      </c>
      <c r="M26" s="29" t="s">
        <v>40</v>
      </c>
    </row>
    <row r="27" spans="1:13" x14ac:dyDescent="0.25">
      <c r="A27" s="15" t="s">
        <v>60</v>
      </c>
      <c r="B27" s="27">
        <v>906</v>
      </c>
      <c r="C27" s="28">
        <v>956</v>
      </c>
      <c r="D27" s="16"/>
      <c r="E27" s="28">
        <v>119</v>
      </c>
      <c r="F27" s="28">
        <v>60</v>
      </c>
      <c r="G27" s="28">
        <v>548</v>
      </c>
      <c r="H27" s="28">
        <v>141</v>
      </c>
      <c r="I27" s="28">
        <v>229</v>
      </c>
      <c r="J27" s="28">
        <v>650</v>
      </c>
      <c r="K27" s="58"/>
      <c r="L27" s="28">
        <v>238</v>
      </c>
      <c r="M27" s="30"/>
    </row>
    <row r="28" spans="1:13" ht="15.75" thickBot="1" x14ac:dyDescent="0.3">
      <c r="A28" s="17" t="s">
        <v>61</v>
      </c>
      <c r="B28" s="31"/>
      <c r="C28" s="32"/>
      <c r="D28" s="33"/>
      <c r="E28" s="32"/>
      <c r="F28" s="32"/>
      <c r="G28" s="32"/>
      <c r="H28" s="32"/>
      <c r="I28" s="32"/>
      <c r="J28" s="32"/>
      <c r="K28" s="52"/>
      <c r="L28" s="32"/>
      <c r="M28" s="34"/>
    </row>
    <row r="29" spans="1:13" ht="15.75" thickTop="1" x14ac:dyDescent="0.25">
      <c r="A29" s="17" t="s">
        <v>62</v>
      </c>
      <c r="B29" s="35">
        <f>B27*B28</f>
        <v>0</v>
      </c>
      <c r="C29" s="36">
        <f t="shared" ref="C29" si="34">C27*C28</f>
        <v>0</v>
      </c>
      <c r="D29" s="37"/>
      <c r="E29" s="36">
        <f>E27*E28</f>
        <v>0</v>
      </c>
      <c r="F29" s="36">
        <f t="shared" ref="F29" si="35">F27*F28</f>
        <v>0</v>
      </c>
      <c r="G29" s="36">
        <f t="shared" ref="G29" si="36">G27*G28</f>
        <v>0</v>
      </c>
      <c r="H29" s="36">
        <f t="shared" ref="H29" si="37">H27*H28</f>
        <v>0</v>
      </c>
      <c r="I29" s="36">
        <f t="shared" ref="I29" si="38">I27*I28</f>
        <v>0</v>
      </c>
      <c r="J29" s="36">
        <f t="shared" ref="J29:K29" si="39">J27*J28</f>
        <v>0</v>
      </c>
      <c r="K29" s="36">
        <f t="shared" si="39"/>
        <v>0</v>
      </c>
      <c r="L29" s="36">
        <f t="shared" ref="L29" si="40">L27*L28</f>
        <v>0</v>
      </c>
      <c r="M29" s="38">
        <f>M27*M28</f>
        <v>0</v>
      </c>
    </row>
    <row r="30" spans="1:13" ht="15.75" customHeight="1" thickBot="1" x14ac:dyDescent="0.3">
      <c r="A30" s="17" t="s">
        <v>63</v>
      </c>
      <c r="B30" s="39"/>
      <c r="C30" s="40"/>
      <c r="D30" s="41"/>
      <c r="E30" s="40"/>
      <c r="F30" s="40"/>
      <c r="G30" s="40"/>
      <c r="H30" s="40"/>
      <c r="I30" s="40"/>
      <c r="J30" s="40"/>
      <c r="K30" s="53"/>
      <c r="L30" s="40"/>
      <c r="M30" s="42"/>
    </row>
    <row r="31" spans="1:13" ht="16.5" thickTop="1" thickBot="1" x14ac:dyDescent="0.3">
      <c r="A31" s="18" t="s">
        <v>64</v>
      </c>
      <c r="B31" s="43">
        <f>B28*B30</f>
        <v>0</v>
      </c>
      <c r="C31" s="44">
        <f t="shared" ref="C31" si="41">C28*C30</f>
        <v>0</v>
      </c>
      <c r="D31" s="45"/>
      <c r="E31" s="44">
        <f t="shared" ref="E31" si="42">E28*E30</f>
        <v>0</v>
      </c>
      <c r="F31" s="44">
        <f t="shared" ref="F31" si="43">F28*F30</f>
        <v>0</v>
      </c>
      <c r="G31" s="44">
        <f t="shared" ref="G31" si="44">G28*G30</f>
        <v>0</v>
      </c>
      <c r="H31" s="44">
        <f t="shared" ref="H31" si="45">H28*H30</f>
        <v>0</v>
      </c>
      <c r="I31" s="44">
        <f t="shared" ref="I31" si="46">I28*I30</f>
        <v>0</v>
      </c>
      <c r="J31" s="44">
        <f t="shared" ref="J31:K31" si="47">J28*J30</f>
        <v>0</v>
      </c>
      <c r="K31" s="44">
        <f t="shared" si="47"/>
        <v>0</v>
      </c>
      <c r="L31" s="44">
        <f t="shared" ref="L31" si="48">L28*L30</f>
        <v>0</v>
      </c>
      <c r="M31" s="46">
        <f t="shared" ref="M31" si="49">M28*M30</f>
        <v>0</v>
      </c>
    </row>
    <row r="32" spans="1:13" ht="15.75" thickBot="1" x14ac:dyDescent="0.3">
      <c r="A32" s="24"/>
      <c r="B32" s="24"/>
      <c r="C32" s="24"/>
      <c r="D32" s="24"/>
      <c r="E32" s="24"/>
      <c r="F32" s="24"/>
      <c r="G32" s="24"/>
      <c r="H32" s="24"/>
      <c r="I32" s="24"/>
      <c r="J32" s="24"/>
      <c r="K32" s="24"/>
      <c r="L32" s="24"/>
      <c r="M32" s="24"/>
    </row>
    <row r="33" spans="1:13" ht="15.75" thickBot="1" x14ac:dyDescent="0.3">
      <c r="A33" s="24"/>
      <c r="B33" s="21" t="s">
        <v>65</v>
      </c>
      <c r="C33" s="22" t="s">
        <v>66</v>
      </c>
      <c r="D33" s="22" t="s">
        <v>67</v>
      </c>
      <c r="E33" s="22" t="s">
        <v>68</v>
      </c>
      <c r="F33" s="22" t="s">
        <v>69</v>
      </c>
      <c r="G33" s="22" t="s">
        <v>70</v>
      </c>
      <c r="H33" s="22" t="s">
        <v>71</v>
      </c>
      <c r="I33" s="22" t="s">
        <v>72</v>
      </c>
      <c r="J33" s="22" t="s">
        <v>73</v>
      </c>
      <c r="K33" s="22" t="s">
        <v>74</v>
      </c>
      <c r="L33" s="23" t="s">
        <v>75</v>
      </c>
      <c r="M33" s="23" t="s">
        <v>40</v>
      </c>
    </row>
    <row r="34" spans="1:13" ht="15.75" thickBot="1" x14ac:dyDescent="0.3">
      <c r="A34" s="25" t="s">
        <v>76</v>
      </c>
      <c r="B34" s="47">
        <f t="shared" ref="B34:M34" si="50">B5+B13+B21+B29</f>
        <v>0</v>
      </c>
      <c r="C34" s="47">
        <f t="shared" si="50"/>
        <v>0</v>
      </c>
      <c r="D34" s="54"/>
      <c r="E34" s="47">
        <f t="shared" si="50"/>
        <v>0</v>
      </c>
      <c r="F34" s="47">
        <f t="shared" si="50"/>
        <v>0</v>
      </c>
      <c r="G34" s="47">
        <f t="shared" si="50"/>
        <v>0</v>
      </c>
      <c r="H34" s="47">
        <f t="shared" si="50"/>
        <v>0</v>
      </c>
      <c r="I34" s="47">
        <f t="shared" si="50"/>
        <v>0</v>
      </c>
      <c r="J34" s="47">
        <f t="shared" si="50"/>
        <v>0</v>
      </c>
      <c r="K34" s="47">
        <f t="shared" si="50"/>
        <v>0</v>
      </c>
      <c r="L34" s="47">
        <f t="shared" si="50"/>
        <v>0</v>
      </c>
      <c r="M34" s="48">
        <f t="shared" si="50"/>
        <v>0</v>
      </c>
    </row>
    <row r="35" spans="1:13" ht="15.75" thickBot="1" x14ac:dyDescent="0.3">
      <c r="A35" s="25" t="s">
        <v>77</v>
      </c>
      <c r="B35" s="49">
        <f t="shared" ref="B35:M35" si="51">B7+B15+B23+B31</f>
        <v>0</v>
      </c>
      <c r="C35" s="49">
        <f t="shared" si="51"/>
        <v>0</v>
      </c>
      <c r="D35" s="55"/>
      <c r="E35" s="49">
        <f t="shared" si="51"/>
        <v>0</v>
      </c>
      <c r="F35" s="49">
        <f t="shared" si="51"/>
        <v>0</v>
      </c>
      <c r="G35" s="49">
        <f t="shared" si="51"/>
        <v>0</v>
      </c>
      <c r="H35" s="49">
        <f t="shared" si="51"/>
        <v>0</v>
      </c>
      <c r="I35" s="49">
        <f t="shared" si="51"/>
        <v>0</v>
      </c>
      <c r="J35" s="49">
        <f t="shared" si="51"/>
        <v>0</v>
      </c>
      <c r="K35" s="49">
        <f t="shared" si="51"/>
        <v>0</v>
      </c>
      <c r="L35" s="49">
        <f t="shared" si="51"/>
        <v>0</v>
      </c>
      <c r="M35" s="50">
        <f t="shared" si="51"/>
        <v>0</v>
      </c>
    </row>
    <row r="37" spans="1:13" x14ac:dyDescent="0.25">
      <c r="E37" s="7"/>
    </row>
  </sheetData>
  <sheetProtection algorithmName="SHA-512" hashValue="teDGAZqB/0DLoiGkJqMEbMHJocMYCdS28eWQZYu7APvWa/mpZFHqwuFGQisCBnI/obRgbGCYcPQf3mpU1AIlEQ==" saltValue="dgPrAum9un81rBWV7Z+g4Q==" spinCount="100000" sheet="1" formatCells="0" formatColumns="0" formatRows="0" insertHyperlinks="0" sort="0" autoFilter="0" pivotTables="0"/>
  <protectedRanges>
    <protectedRange algorithmName="SHA-512" hashValue="c4x59HQJ0Wa6Ur7hXKyq1Xp2F71ClgLGwQUXINfgbory4WBX4aa18ijKeIM4THiZ2Cp7TKAiEcFP+w2fGBwCRQ==" saltValue="/EryX8ARZgUvSL2pvcvGgg==" spinCount="100000" sqref="B1:M2 E3:L3 E5:M5 E7:M7 B9:M10 L11 L13:M13 L15:M15 E11:J11 E13:J13 E15:J15 E18 B17:M18 E19:L19 E21:M21 E23:M23 E26 B25:M26 E27:J27 L27 E29:M29 E31:M31 C33:M35 C27 C29" name="LOCK"/>
  </protectedRanges>
  <mergeCells count="4">
    <mergeCell ref="B25:M25"/>
    <mergeCell ref="B1:M1"/>
    <mergeCell ref="B17:M17"/>
    <mergeCell ref="B9:M9"/>
  </mergeCells>
  <pageMargins left="0.7" right="0.7" top="0.75" bottom="0.75" header="0.3" footer="0.3"/>
  <pageSetup orientation="portrait" r:id="rId1"/>
  <headerFooter>
    <oddHeader>&amp;L&amp;"Arial,Bold"&amp;15Appendix K - Business Lighting Measure Build-Up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741B8-3E39-490F-BA5B-1FB74E1AFE06}">
  <sheetPr codeName="Sheet4"/>
  <dimension ref="A1:N35"/>
  <sheetViews>
    <sheetView zoomScale="70" zoomScaleNormal="70" workbookViewId="0">
      <selection activeCell="K26" sqref="K26:K27"/>
    </sheetView>
  </sheetViews>
  <sheetFormatPr defaultRowHeight="15" x14ac:dyDescent="0.25"/>
  <cols>
    <col min="1" max="1" width="57.42578125" bestFit="1" customWidth="1"/>
    <col min="2" max="2" width="26.42578125" bestFit="1" customWidth="1"/>
    <col min="3" max="3" width="28.140625" bestFit="1" customWidth="1"/>
    <col min="4" max="4" width="22.85546875" bestFit="1" customWidth="1"/>
    <col min="5" max="5" width="32.85546875" bestFit="1" customWidth="1"/>
    <col min="6" max="6" width="17.85546875" bestFit="1" customWidth="1"/>
    <col min="7" max="7" width="27.28515625" bestFit="1" customWidth="1"/>
    <col min="8" max="8" width="26.42578125" bestFit="1" customWidth="1"/>
    <col min="9" max="9" width="20" bestFit="1" customWidth="1"/>
    <col min="10" max="10" width="16.42578125" bestFit="1" customWidth="1"/>
    <col min="11" max="11" width="26.85546875" bestFit="1" customWidth="1"/>
    <col min="12" max="12" width="25.42578125" bestFit="1" customWidth="1"/>
    <col min="13" max="13" width="10.85546875" customWidth="1"/>
  </cols>
  <sheetData>
    <row r="1" spans="1:14" s="6" customFormat="1" ht="15.75" thickBot="1" x14ac:dyDescent="0.3">
      <c r="A1" s="10" t="s">
        <v>26</v>
      </c>
      <c r="B1" s="73" t="s">
        <v>27</v>
      </c>
      <c r="C1" s="74"/>
      <c r="D1" s="74"/>
      <c r="E1" s="74"/>
      <c r="F1" s="74"/>
      <c r="G1" s="74"/>
      <c r="H1" s="74"/>
      <c r="I1" s="74"/>
      <c r="J1" s="74"/>
      <c r="K1" s="74"/>
      <c r="L1" s="74"/>
      <c r="M1" s="75"/>
    </row>
    <row r="2" spans="1:14" ht="15.75" thickBot="1" x14ac:dyDescent="0.3">
      <c r="A2" s="11" t="s">
        <v>28</v>
      </c>
      <c r="B2" s="12" t="s">
        <v>29</v>
      </c>
      <c r="C2" s="13" t="s">
        <v>30</v>
      </c>
      <c r="D2" s="13" t="s">
        <v>31</v>
      </c>
      <c r="E2" s="13" t="s">
        <v>32</v>
      </c>
      <c r="F2" s="13" t="s">
        <v>33</v>
      </c>
      <c r="G2" s="13" t="s">
        <v>34</v>
      </c>
      <c r="H2" s="13" t="s">
        <v>35</v>
      </c>
      <c r="I2" s="13" t="s">
        <v>36</v>
      </c>
      <c r="J2" s="13" t="s">
        <v>37</v>
      </c>
      <c r="K2" s="13" t="s">
        <v>38</v>
      </c>
      <c r="L2" s="14" t="s">
        <v>39</v>
      </c>
      <c r="M2" s="29" t="s">
        <v>40</v>
      </c>
    </row>
    <row r="3" spans="1:14" x14ac:dyDescent="0.25">
      <c r="A3" s="15" t="s">
        <v>41</v>
      </c>
      <c r="B3" s="27">
        <v>878.81999999999994</v>
      </c>
      <c r="C3" s="28">
        <v>946.43999999999994</v>
      </c>
      <c r="D3" s="16"/>
      <c r="E3" s="28">
        <v>115.42999999999999</v>
      </c>
      <c r="F3" s="28">
        <v>58.8</v>
      </c>
      <c r="G3" s="28">
        <v>542.52</v>
      </c>
      <c r="H3" s="28">
        <v>133.94999999999999</v>
      </c>
      <c r="I3" s="28">
        <v>224.42</v>
      </c>
      <c r="J3" s="28">
        <v>637</v>
      </c>
      <c r="K3" s="28">
        <f>3528884*0.97</f>
        <v>3423017.48</v>
      </c>
      <c r="L3" s="28">
        <f>238*0.98</f>
        <v>233.24</v>
      </c>
      <c r="M3" s="30"/>
    </row>
    <row r="4" spans="1:14" ht="15.75" thickBot="1" x14ac:dyDescent="0.3">
      <c r="A4" s="17" t="s">
        <v>42</v>
      </c>
      <c r="B4" s="31"/>
      <c r="C4" s="32"/>
      <c r="D4" s="33"/>
      <c r="E4" s="32"/>
      <c r="F4" s="32"/>
      <c r="G4" s="32"/>
      <c r="H4" s="32"/>
      <c r="I4" s="32"/>
      <c r="J4" s="32"/>
      <c r="K4" s="32"/>
      <c r="L4" s="32"/>
      <c r="M4" s="34"/>
    </row>
    <row r="5" spans="1:14" ht="15.75" thickTop="1" x14ac:dyDescent="0.25">
      <c r="A5" s="17" t="s">
        <v>43</v>
      </c>
      <c r="B5" s="35">
        <f>B3*B4</f>
        <v>0</v>
      </c>
      <c r="C5" s="36">
        <f t="shared" ref="C5:L5" si="0">C3*C4</f>
        <v>0</v>
      </c>
      <c r="D5" s="37"/>
      <c r="E5" s="36">
        <f t="shared" si="0"/>
        <v>0</v>
      </c>
      <c r="F5" s="36">
        <f t="shared" si="0"/>
        <v>0</v>
      </c>
      <c r="G5" s="36">
        <f t="shared" si="0"/>
        <v>0</v>
      </c>
      <c r="H5" s="36">
        <f t="shared" si="0"/>
        <v>0</v>
      </c>
      <c r="I5" s="36">
        <f t="shared" si="0"/>
        <v>0</v>
      </c>
      <c r="J5" s="36">
        <f t="shared" si="0"/>
        <v>0</v>
      </c>
      <c r="K5" s="36">
        <f t="shared" si="0"/>
        <v>0</v>
      </c>
      <c r="L5" s="36">
        <f t="shared" si="0"/>
        <v>0</v>
      </c>
      <c r="M5" s="38">
        <f>M3*M4</f>
        <v>0</v>
      </c>
    </row>
    <row r="6" spans="1:14" ht="15.75" thickBot="1" x14ac:dyDescent="0.3">
      <c r="A6" s="17" t="s">
        <v>44</v>
      </c>
      <c r="B6" s="39"/>
      <c r="C6" s="40"/>
      <c r="D6" s="41"/>
      <c r="E6" s="40"/>
      <c r="F6" s="40"/>
      <c r="G6" s="40"/>
      <c r="H6" s="40"/>
      <c r="I6" s="40"/>
      <c r="J6" s="40"/>
      <c r="K6" s="40"/>
      <c r="L6" s="40"/>
      <c r="M6" s="42"/>
    </row>
    <row r="7" spans="1:14" ht="16.5" thickTop="1" thickBot="1" x14ac:dyDescent="0.3">
      <c r="A7" s="18" t="s">
        <v>45</v>
      </c>
      <c r="B7" s="43">
        <f>B4*B6</f>
        <v>0</v>
      </c>
      <c r="C7" s="44">
        <f t="shared" ref="C7:M7" si="1">C4*C6</f>
        <v>0</v>
      </c>
      <c r="D7" s="45"/>
      <c r="E7" s="44">
        <f t="shared" si="1"/>
        <v>0</v>
      </c>
      <c r="F7" s="44">
        <f t="shared" si="1"/>
        <v>0</v>
      </c>
      <c r="G7" s="44">
        <f t="shared" si="1"/>
        <v>0</v>
      </c>
      <c r="H7" s="44">
        <f t="shared" si="1"/>
        <v>0</v>
      </c>
      <c r="I7" s="44">
        <f t="shared" si="1"/>
        <v>0</v>
      </c>
      <c r="J7" s="44">
        <f t="shared" si="1"/>
        <v>0</v>
      </c>
      <c r="K7" s="44">
        <f t="shared" si="1"/>
        <v>0</v>
      </c>
      <c r="L7" s="44">
        <f t="shared" si="1"/>
        <v>0</v>
      </c>
      <c r="M7" s="46">
        <f t="shared" si="1"/>
        <v>0</v>
      </c>
    </row>
    <row r="8" spans="1:14" s="7" customFormat="1" ht="24.75" customHeight="1" thickBot="1" x14ac:dyDescent="0.3">
      <c r="A8" s="19" t="s">
        <v>46</v>
      </c>
      <c r="B8" s="20"/>
      <c r="C8" s="20"/>
      <c r="D8" s="20"/>
      <c r="E8" s="20"/>
      <c r="F8" s="20"/>
      <c r="G8" s="20"/>
      <c r="H8" s="20"/>
      <c r="I8" s="20"/>
      <c r="J8" s="20"/>
      <c r="K8" s="20"/>
      <c r="L8" s="20"/>
      <c r="M8" s="20"/>
    </row>
    <row r="9" spans="1:14" s="6" customFormat="1" ht="15.75" thickBot="1" x14ac:dyDescent="0.3">
      <c r="A9" s="10" t="s">
        <v>26</v>
      </c>
      <c r="B9" s="73" t="s">
        <v>46</v>
      </c>
      <c r="C9" s="74"/>
      <c r="D9" s="74"/>
      <c r="E9" s="74"/>
      <c r="F9" s="74"/>
      <c r="G9" s="74"/>
      <c r="H9" s="74"/>
      <c r="I9" s="74"/>
      <c r="J9" s="74"/>
      <c r="K9" s="74"/>
      <c r="L9" s="74"/>
      <c r="M9" s="75"/>
    </row>
    <row r="10" spans="1:14" ht="15.75" thickBot="1" x14ac:dyDescent="0.3">
      <c r="A10" s="11" t="s">
        <v>28</v>
      </c>
      <c r="B10" s="12" t="s">
        <v>29</v>
      </c>
      <c r="C10" s="13" t="s">
        <v>30</v>
      </c>
      <c r="D10" s="13" t="s">
        <v>31</v>
      </c>
      <c r="E10" s="13" t="s">
        <v>32</v>
      </c>
      <c r="F10" s="13" t="s">
        <v>33</v>
      </c>
      <c r="G10" s="13" t="s">
        <v>34</v>
      </c>
      <c r="H10" s="13" t="s">
        <v>35</v>
      </c>
      <c r="I10" s="13" t="s">
        <v>36</v>
      </c>
      <c r="J10" s="13" t="s">
        <v>37</v>
      </c>
      <c r="K10" s="13" t="s">
        <v>38</v>
      </c>
      <c r="L10" s="14" t="s">
        <v>39</v>
      </c>
      <c r="M10" s="29" t="s">
        <v>40</v>
      </c>
    </row>
    <row r="11" spans="1:14" x14ac:dyDescent="0.25">
      <c r="A11" s="15" t="s">
        <v>47</v>
      </c>
      <c r="B11" s="27">
        <v>582.73919999999998</v>
      </c>
      <c r="C11" s="28">
        <v>475.3</v>
      </c>
      <c r="D11" s="16"/>
      <c r="E11" s="28">
        <v>113.05</v>
      </c>
      <c r="F11" s="28">
        <v>27.84</v>
      </c>
      <c r="G11" s="28">
        <v>368.91360000000003</v>
      </c>
      <c r="H11" s="28">
        <v>6.44</v>
      </c>
      <c r="I11" s="28">
        <v>107.7216</v>
      </c>
      <c r="J11" s="28">
        <v>310.08</v>
      </c>
      <c r="K11" s="16"/>
      <c r="L11" s="28">
        <f>238*0.98</f>
        <v>233.24</v>
      </c>
      <c r="M11" s="30"/>
    </row>
    <row r="12" spans="1:14" ht="15.75" thickBot="1" x14ac:dyDescent="0.3">
      <c r="A12" s="17" t="s">
        <v>48</v>
      </c>
      <c r="B12" s="31"/>
      <c r="C12" s="32"/>
      <c r="D12" s="33"/>
      <c r="E12" s="32"/>
      <c r="F12" s="32"/>
      <c r="G12" s="32"/>
      <c r="H12" s="32"/>
      <c r="I12" s="32"/>
      <c r="J12" s="32"/>
      <c r="K12" s="33"/>
      <c r="L12" s="32"/>
      <c r="M12" s="34"/>
    </row>
    <row r="13" spans="1:14" ht="15.75" thickTop="1" x14ac:dyDescent="0.25">
      <c r="A13" s="17" t="s">
        <v>49</v>
      </c>
      <c r="B13" s="35">
        <f>B11*B12</f>
        <v>0</v>
      </c>
      <c r="C13" s="36">
        <f t="shared" ref="C13" si="2">C11*C12</f>
        <v>0</v>
      </c>
      <c r="D13" s="37"/>
      <c r="E13" s="36">
        <f t="shared" ref="E13:L13" si="3">E11*E12</f>
        <v>0</v>
      </c>
      <c r="F13" s="36">
        <f t="shared" si="3"/>
        <v>0</v>
      </c>
      <c r="G13" s="36">
        <f t="shared" si="3"/>
        <v>0</v>
      </c>
      <c r="H13" s="36">
        <f t="shared" si="3"/>
        <v>0</v>
      </c>
      <c r="I13" s="36">
        <f t="shared" si="3"/>
        <v>0</v>
      </c>
      <c r="J13" s="36">
        <f t="shared" si="3"/>
        <v>0</v>
      </c>
      <c r="K13" s="37"/>
      <c r="L13" s="36">
        <f t="shared" si="3"/>
        <v>0</v>
      </c>
      <c r="M13" s="38">
        <f>M11*M12</f>
        <v>0</v>
      </c>
    </row>
    <row r="14" spans="1:14" ht="15.75" thickBot="1" x14ac:dyDescent="0.3">
      <c r="A14" s="17" t="s">
        <v>50</v>
      </c>
      <c r="B14" s="39"/>
      <c r="C14" s="40"/>
      <c r="D14" s="41"/>
      <c r="E14" s="40"/>
      <c r="F14" s="40"/>
      <c r="G14" s="40"/>
      <c r="H14" s="40"/>
      <c r="I14" s="40"/>
      <c r="J14" s="40"/>
      <c r="K14" s="41"/>
      <c r="L14" s="40"/>
      <c r="M14" s="42"/>
    </row>
    <row r="15" spans="1:14" ht="16.5" thickTop="1" thickBot="1" x14ac:dyDescent="0.3">
      <c r="A15" s="18" t="s">
        <v>51</v>
      </c>
      <c r="B15" s="43">
        <f>B12*B14</f>
        <v>0</v>
      </c>
      <c r="C15" s="44">
        <f t="shared" ref="C15" si="4">C12*C14</f>
        <v>0</v>
      </c>
      <c r="D15" s="45"/>
      <c r="E15" s="44">
        <f t="shared" ref="E15:L15" si="5">E12*E14</f>
        <v>0</v>
      </c>
      <c r="F15" s="44">
        <f t="shared" si="5"/>
        <v>0</v>
      </c>
      <c r="G15" s="44">
        <f t="shared" si="5"/>
        <v>0</v>
      </c>
      <c r="H15" s="44">
        <f t="shared" si="5"/>
        <v>0</v>
      </c>
      <c r="I15" s="44">
        <f t="shared" si="5"/>
        <v>0</v>
      </c>
      <c r="J15" s="44">
        <f t="shared" si="5"/>
        <v>0</v>
      </c>
      <c r="K15" s="45"/>
      <c r="L15" s="44">
        <f t="shared" si="5"/>
        <v>0</v>
      </c>
      <c r="M15" s="46">
        <f t="shared" ref="M15" si="6">M12*M14</f>
        <v>0</v>
      </c>
      <c r="N15" s="7"/>
    </row>
    <row r="16" spans="1:14" s="7" customFormat="1" ht="15.75" thickBot="1" x14ac:dyDescent="0.3">
      <c r="A16" s="19"/>
      <c r="B16" s="20"/>
      <c r="C16" s="20"/>
      <c r="D16" s="20"/>
      <c r="E16" s="20"/>
      <c r="F16" s="20"/>
      <c r="G16" s="20"/>
      <c r="H16" s="20"/>
      <c r="I16" s="20"/>
      <c r="J16" s="20"/>
      <c r="K16" s="20"/>
      <c r="L16" s="20"/>
      <c r="M16" s="20"/>
    </row>
    <row r="17" spans="1:13" s="6" customFormat="1" ht="15.75" thickBot="1" x14ac:dyDescent="0.3">
      <c r="A17" s="10" t="s">
        <v>26</v>
      </c>
      <c r="B17" s="73" t="s">
        <v>52</v>
      </c>
      <c r="C17" s="74"/>
      <c r="D17" s="74"/>
      <c r="E17" s="74"/>
      <c r="F17" s="74"/>
      <c r="G17" s="74"/>
      <c r="H17" s="74"/>
      <c r="I17" s="74"/>
      <c r="J17" s="74"/>
      <c r="K17" s="74"/>
      <c r="L17" s="74"/>
      <c r="M17" s="75"/>
    </row>
    <row r="18" spans="1:13" ht="15.75" thickBot="1" x14ac:dyDescent="0.3">
      <c r="A18" s="11" t="s">
        <v>28</v>
      </c>
      <c r="B18" s="12" t="s">
        <v>29</v>
      </c>
      <c r="C18" s="13" t="s">
        <v>30</v>
      </c>
      <c r="D18" s="13" t="s">
        <v>31</v>
      </c>
      <c r="E18" s="13" t="s">
        <v>32</v>
      </c>
      <c r="F18" s="13" t="s">
        <v>33</v>
      </c>
      <c r="G18" s="13" t="s">
        <v>34</v>
      </c>
      <c r="H18" s="13" t="s">
        <v>35</v>
      </c>
      <c r="I18" s="13" t="s">
        <v>36</v>
      </c>
      <c r="J18" s="13" t="s">
        <v>37</v>
      </c>
      <c r="K18" s="13" t="s">
        <v>38</v>
      </c>
      <c r="L18" s="14" t="s">
        <v>39</v>
      </c>
      <c r="M18" s="29" t="s">
        <v>40</v>
      </c>
    </row>
    <row r="19" spans="1:13" x14ac:dyDescent="0.25">
      <c r="A19" s="15" t="s">
        <v>53</v>
      </c>
      <c r="B19" s="27">
        <v>1062</v>
      </c>
      <c r="C19" s="28">
        <v>579</v>
      </c>
      <c r="D19" s="16"/>
      <c r="E19" s="28">
        <v>126.72</v>
      </c>
      <c r="F19" s="28">
        <v>80</v>
      </c>
      <c r="G19" s="16"/>
      <c r="H19" s="28">
        <v>13</v>
      </c>
      <c r="I19" s="28">
        <v>371</v>
      </c>
      <c r="J19" s="28">
        <v>576</v>
      </c>
      <c r="K19" s="16"/>
      <c r="L19" s="28">
        <f>238*0.98</f>
        <v>233.24</v>
      </c>
      <c r="M19" s="30"/>
    </row>
    <row r="20" spans="1:13" ht="15.75" thickBot="1" x14ac:dyDescent="0.3">
      <c r="A20" s="17" t="s">
        <v>54</v>
      </c>
      <c r="B20" s="31"/>
      <c r="C20" s="32"/>
      <c r="D20" s="33"/>
      <c r="E20" s="32"/>
      <c r="F20" s="32"/>
      <c r="G20" s="33"/>
      <c r="H20" s="32"/>
      <c r="I20" s="32"/>
      <c r="J20" s="32"/>
      <c r="K20" s="33"/>
      <c r="L20" s="32"/>
      <c r="M20" s="34"/>
    </row>
    <row r="21" spans="1:13" ht="15.75" thickTop="1" x14ac:dyDescent="0.25">
      <c r="A21" s="17" t="s">
        <v>55</v>
      </c>
      <c r="B21" s="35">
        <f>B19*B20</f>
        <v>0</v>
      </c>
      <c r="C21" s="36">
        <f t="shared" ref="C21" si="7">C19*C20</f>
        <v>0</v>
      </c>
      <c r="D21" s="37"/>
      <c r="E21" s="36">
        <f t="shared" ref="E21:L21" si="8">E19*E20</f>
        <v>0</v>
      </c>
      <c r="F21" s="36">
        <f t="shared" si="8"/>
        <v>0</v>
      </c>
      <c r="G21" s="37"/>
      <c r="H21" s="36">
        <f t="shared" si="8"/>
        <v>0</v>
      </c>
      <c r="I21" s="36">
        <f t="shared" si="8"/>
        <v>0</v>
      </c>
      <c r="J21" s="36">
        <f t="shared" si="8"/>
        <v>0</v>
      </c>
      <c r="K21" s="37"/>
      <c r="L21" s="36">
        <f t="shared" si="8"/>
        <v>0</v>
      </c>
      <c r="M21" s="38">
        <f>M19*M20</f>
        <v>0</v>
      </c>
    </row>
    <row r="22" spans="1:13" ht="15.75" thickBot="1" x14ac:dyDescent="0.3">
      <c r="A22" s="17" t="s">
        <v>56</v>
      </c>
      <c r="B22" s="39"/>
      <c r="C22" s="40"/>
      <c r="D22" s="41"/>
      <c r="E22" s="40"/>
      <c r="F22" s="40"/>
      <c r="G22" s="41"/>
      <c r="H22" s="40"/>
      <c r="I22" s="40"/>
      <c r="J22" s="40"/>
      <c r="K22" s="41"/>
      <c r="L22" s="40"/>
      <c r="M22" s="42"/>
    </row>
    <row r="23" spans="1:13" ht="16.5" thickTop="1" thickBot="1" x14ac:dyDescent="0.3">
      <c r="A23" s="18" t="s">
        <v>57</v>
      </c>
      <c r="B23" s="43">
        <f>B20*B22</f>
        <v>0</v>
      </c>
      <c r="C23" s="44">
        <f t="shared" ref="C23" si="9">C20*C22</f>
        <v>0</v>
      </c>
      <c r="D23" s="45"/>
      <c r="E23" s="44">
        <f t="shared" ref="E23:L23" si="10">E20*E22</f>
        <v>0</v>
      </c>
      <c r="F23" s="44">
        <f t="shared" si="10"/>
        <v>0</v>
      </c>
      <c r="G23" s="45"/>
      <c r="H23" s="44">
        <f t="shared" si="10"/>
        <v>0</v>
      </c>
      <c r="I23" s="44">
        <f t="shared" si="10"/>
        <v>0</v>
      </c>
      <c r="J23" s="44">
        <f t="shared" si="10"/>
        <v>0</v>
      </c>
      <c r="K23" s="45"/>
      <c r="L23" s="44">
        <f t="shared" si="10"/>
        <v>0</v>
      </c>
      <c r="M23" s="46">
        <f t="shared" ref="M23" si="11">M20*M22</f>
        <v>0</v>
      </c>
    </row>
    <row r="24" spans="1:13" s="7" customFormat="1" ht="15.75" thickBot="1" x14ac:dyDescent="0.3">
      <c r="A24" s="19" t="s">
        <v>58</v>
      </c>
      <c r="B24" s="20"/>
      <c r="C24" s="20"/>
      <c r="D24" s="20"/>
      <c r="E24" s="20"/>
      <c r="F24" s="20"/>
      <c r="G24" s="20"/>
      <c r="H24" s="20"/>
      <c r="I24" s="20"/>
      <c r="J24" s="20"/>
      <c r="K24" s="20"/>
      <c r="L24" s="20"/>
      <c r="M24" s="20"/>
    </row>
    <row r="25" spans="1:13" s="6" customFormat="1" ht="15.75" thickBot="1" x14ac:dyDescent="0.3">
      <c r="A25" s="10" t="s">
        <v>26</v>
      </c>
      <c r="B25" s="73" t="s">
        <v>59</v>
      </c>
      <c r="C25" s="74"/>
      <c r="D25" s="74"/>
      <c r="E25" s="74"/>
      <c r="F25" s="74"/>
      <c r="G25" s="74"/>
      <c r="H25" s="74"/>
      <c r="I25" s="74"/>
      <c r="J25" s="74"/>
      <c r="K25" s="74"/>
      <c r="L25" s="74"/>
      <c r="M25" s="75"/>
    </row>
    <row r="26" spans="1:13" ht="15.75" thickBot="1" x14ac:dyDescent="0.3">
      <c r="A26" s="11" t="s">
        <v>28</v>
      </c>
      <c r="B26" s="12" t="s">
        <v>29</v>
      </c>
      <c r="C26" s="13" t="s">
        <v>30</v>
      </c>
      <c r="D26" s="13" t="s">
        <v>31</v>
      </c>
      <c r="E26" s="13" t="s">
        <v>32</v>
      </c>
      <c r="F26" s="13" t="s">
        <v>33</v>
      </c>
      <c r="G26" s="13" t="s">
        <v>34</v>
      </c>
      <c r="H26" s="13" t="s">
        <v>35</v>
      </c>
      <c r="I26" s="13" t="s">
        <v>36</v>
      </c>
      <c r="J26" s="13" t="s">
        <v>37</v>
      </c>
      <c r="K26" s="57" t="s">
        <v>38</v>
      </c>
      <c r="L26" s="14" t="s">
        <v>39</v>
      </c>
      <c r="M26" s="29" t="s">
        <v>40</v>
      </c>
    </row>
    <row r="27" spans="1:13" x14ac:dyDescent="0.25">
      <c r="A27" s="15" t="s">
        <v>60</v>
      </c>
      <c r="B27" s="27">
        <v>878.81999999999994</v>
      </c>
      <c r="C27" s="28">
        <v>946.43999999999994</v>
      </c>
      <c r="D27" s="16"/>
      <c r="E27" s="28">
        <v>115.42999999999999</v>
      </c>
      <c r="F27" s="28">
        <v>58.8</v>
      </c>
      <c r="G27" s="28">
        <v>542.52</v>
      </c>
      <c r="H27" s="28">
        <v>133.94999999999999</v>
      </c>
      <c r="I27" s="28">
        <v>224.42</v>
      </c>
      <c r="J27" s="28">
        <v>637</v>
      </c>
      <c r="K27" s="58"/>
      <c r="L27" s="28">
        <f>238*0.98</f>
        <v>233.24</v>
      </c>
      <c r="M27" s="30"/>
    </row>
    <row r="28" spans="1:13" ht="15.75" thickBot="1" x14ac:dyDescent="0.3">
      <c r="A28" s="17" t="s">
        <v>61</v>
      </c>
      <c r="B28" s="31"/>
      <c r="C28" s="32"/>
      <c r="D28" s="33"/>
      <c r="E28" s="32"/>
      <c r="F28" s="32"/>
      <c r="G28" s="32"/>
      <c r="H28" s="32"/>
      <c r="I28" s="32"/>
      <c r="J28" s="32"/>
      <c r="K28" s="32"/>
      <c r="L28" s="32"/>
      <c r="M28" s="34"/>
    </row>
    <row r="29" spans="1:13" ht="15.75" thickTop="1" x14ac:dyDescent="0.25">
      <c r="A29" s="17" t="s">
        <v>62</v>
      </c>
      <c r="B29" s="35">
        <f>B27*B28</f>
        <v>0</v>
      </c>
      <c r="C29" s="36">
        <f t="shared" ref="C29" si="12">C27*C28</f>
        <v>0</v>
      </c>
      <c r="D29" s="37"/>
      <c r="E29" s="36">
        <f t="shared" ref="E29:L29" si="13">E27*E28</f>
        <v>0</v>
      </c>
      <c r="F29" s="36">
        <f t="shared" si="13"/>
        <v>0</v>
      </c>
      <c r="G29" s="36">
        <f t="shared" si="13"/>
        <v>0</v>
      </c>
      <c r="H29" s="36">
        <f t="shared" si="13"/>
        <v>0</v>
      </c>
      <c r="I29" s="36">
        <f t="shared" si="13"/>
        <v>0</v>
      </c>
      <c r="J29" s="36">
        <f t="shared" si="13"/>
        <v>0</v>
      </c>
      <c r="K29" s="36">
        <f t="shared" si="13"/>
        <v>0</v>
      </c>
      <c r="L29" s="36">
        <f t="shared" si="13"/>
        <v>0</v>
      </c>
      <c r="M29" s="38">
        <f>M27*M28</f>
        <v>0</v>
      </c>
    </row>
    <row r="30" spans="1:13" ht="15.75" thickBot="1" x14ac:dyDescent="0.3">
      <c r="A30" s="17" t="s">
        <v>63</v>
      </c>
      <c r="B30" s="39"/>
      <c r="C30" s="40"/>
      <c r="D30" s="41"/>
      <c r="E30" s="40"/>
      <c r="F30" s="40"/>
      <c r="G30" s="40"/>
      <c r="H30" s="40"/>
      <c r="I30" s="40"/>
      <c r="J30" s="40"/>
      <c r="K30" s="40"/>
      <c r="L30" s="40"/>
      <c r="M30" s="42"/>
    </row>
    <row r="31" spans="1:13" ht="16.5" thickTop="1" thickBot="1" x14ac:dyDescent="0.3">
      <c r="A31" s="18" t="s">
        <v>64</v>
      </c>
      <c r="B31" s="43">
        <f>B28*B30</f>
        <v>0</v>
      </c>
      <c r="C31" s="44">
        <f t="shared" ref="C31:E31" si="14">C28*C30</f>
        <v>0</v>
      </c>
      <c r="D31" s="45"/>
      <c r="E31" s="44">
        <f t="shared" si="14"/>
        <v>0</v>
      </c>
      <c r="F31" s="44">
        <f t="shared" ref="F31:L31" si="15">F28*F30</f>
        <v>0</v>
      </c>
      <c r="G31" s="44">
        <f t="shared" si="15"/>
        <v>0</v>
      </c>
      <c r="H31" s="44">
        <f t="shared" si="15"/>
        <v>0</v>
      </c>
      <c r="I31" s="44">
        <f t="shared" si="15"/>
        <v>0</v>
      </c>
      <c r="J31" s="44">
        <f t="shared" si="15"/>
        <v>0</v>
      </c>
      <c r="K31" s="44">
        <f t="shared" si="15"/>
        <v>0</v>
      </c>
      <c r="L31" s="44">
        <f t="shared" si="15"/>
        <v>0</v>
      </c>
      <c r="M31" s="46">
        <f t="shared" ref="M31" si="16">M28*M30</f>
        <v>0</v>
      </c>
    </row>
    <row r="32" spans="1:13" ht="15.75" thickBot="1" x14ac:dyDescent="0.3">
      <c r="A32" s="24"/>
      <c r="B32" s="24"/>
      <c r="C32" s="24"/>
      <c r="D32" s="24"/>
      <c r="E32" s="24"/>
      <c r="F32" s="24"/>
      <c r="G32" s="24"/>
      <c r="H32" s="24"/>
      <c r="I32" s="24"/>
      <c r="J32" s="24"/>
      <c r="K32" s="24"/>
      <c r="L32" s="24"/>
      <c r="M32" s="24"/>
    </row>
    <row r="33" spans="1:13" ht="15.75" thickBot="1" x14ac:dyDescent="0.3">
      <c r="A33" s="24"/>
      <c r="B33" s="21" t="s">
        <v>65</v>
      </c>
      <c r="C33" s="22" t="s">
        <v>66</v>
      </c>
      <c r="D33" s="22" t="s">
        <v>67</v>
      </c>
      <c r="E33" s="22" t="s">
        <v>68</v>
      </c>
      <c r="F33" s="22" t="s">
        <v>69</v>
      </c>
      <c r="G33" s="22" t="s">
        <v>70</v>
      </c>
      <c r="H33" s="22" t="s">
        <v>71</v>
      </c>
      <c r="I33" s="22" t="s">
        <v>72</v>
      </c>
      <c r="J33" s="22" t="s">
        <v>73</v>
      </c>
      <c r="K33" s="22" t="s">
        <v>74</v>
      </c>
      <c r="L33" s="23" t="s">
        <v>75</v>
      </c>
      <c r="M33" s="23" t="s">
        <v>40</v>
      </c>
    </row>
    <row r="34" spans="1:13" ht="15.75" thickBot="1" x14ac:dyDescent="0.3">
      <c r="A34" s="25" t="s">
        <v>76</v>
      </c>
      <c r="B34" s="47">
        <f>B5+B13+B21+B29</f>
        <v>0</v>
      </c>
      <c r="C34" s="47">
        <f t="shared" ref="C34:M34" si="17">C5+C13+C21+C29</f>
        <v>0</v>
      </c>
      <c r="D34" s="26"/>
      <c r="E34" s="47">
        <f t="shared" si="17"/>
        <v>0</v>
      </c>
      <c r="F34" s="47">
        <f t="shared" si="17"/>
        <v>0</v>
      </c>
      <c r="G34" s="47">
        <f t="shared" si="17"/>
        <v>0</v>
      </c>
      <c r="H34" s="47">
        <f t="shared" si="17"/>
        <v>0</v>
      </c>
      <c r="I34" s="47">
        <f t="shared" si="17"/>
        <v>0</v>
      </c>
      <c r="J34" s="47">
        <f t="shared" si="17"/>
        <v>0</v>
      </c>
      <c r="K34" s="47">
        <f t="shared" si="17"/>
        <v>0</v>
      </c>
      <c r="L34" s="47">
        <f t="shared" si="17"/>
        <v>0</v>
      </c>
      <c r="M34" s="48">
        <f t="shared" si="17"/>
        <v>0</v>
      </c>
    </row>
    <row r="35" spans="1:13" ht="15.75" thickBot="1" x14ac:dyDescent="0.3">
      <c r="A35" s="25" t="s">
        <v>77</v>
      </c>
      <c r="B35" s="49">
        <f>B7+B15+B23+B31</f>
        <v>0</v>
      </c>
      <c r="C35" s="49">
        <f t="shared" ref="C35:M35" si="18">C7+C15+C23+C31</f>
        <v>0</v>
      </c>
      <c r="D35" s="26"/>
      <c r="E35" s="49">
        <f t="shared" si="18"/>
        <v>0</v>
      </c>
      <c r="F35" s="49">
        <f t="shared" si="18"/>
        <v>0</v>
      </c>
      <c r="G35" s="49">
        <f t="shared" si="18"/>
        <v>0</v>
      </c>
      <c r="H35" s="49">
        <f t="shared" si="18"/>
        <v>0</v>
      </c>
      <c r="I35" s="49">
        <f t="shared" si="18"/>
        <v>0</v>
      </c>
      <c r="J35" s="49">
        <f t="shared" si="18"/>
        <v>0</v>
      </c>
      <c r="K35" s="49">
        <f t="shared" si="18"/>
        <v>0</v>
      </c>
      <c r="L35" s="49">
        <f t="shared" si="18"/>
        <v>0</v>
      </c>
      <c r="M35" s="50">
        <f t="shared" si="18"/>
        <v>0</v>
      </c>
    </row>
  </sheetData>
  <sheetProtection algorithmName="SHA-512" hashValue="5E02KtSx3Bel75wvuriGfutPPFFLosMVEHpD5WYh0VK0NTV+Z8B0/ZxZiZi2O4PuSOTFzx2W+nG+DbByS8YdZw==" saltValue="2igOscURN3nFwrMvc4pQmw==" spinCount="100000" sheet="1" objects="1" scenarios="1" formatCells="0" formatColumns="0" formatRows="0" insertHyperlinks="0" sort="0" autoFilter="0" pivotTables="0"/>
  <protectedRanges>
    <protectedRange algorithmName="SHA-512" hashValue="BgMEZy957cgAmzrJXpnf1IWB5d9DsnX2NRBHKb1YNIkIF2W8Nn4tXs7tmNI0Vjj8e+u1x10izEmEUc5WNgz4hw==" saltValue="k/0DJbShr4PMlx35taqlFg==" spinCount="100000" sqref="B1:M2 A2:A7 A1 A9:A15 A17:A23 A25:A31 A33:M35 B29:M29 B31:M31 L27 B27:J27 B19:L19 B17:M18 B25:M26 B21:M21 B23:M23 B15:M15 B13:M13 B11:L11 B9:M10 B3:L3 B5:M5 B7:M7" name="Lock"/>
  </protectedRanges>
  <mergeCells count="4">
    <mergeCell ref="B1:M1"/>
    <mergeCell ref="B9:M9"/>
    <mergeCell ref="B17:M17"/>
    <mergeCell ref="B25:M25"/>
  </mergeCells>
  <pageMargins left="0.7" right="0.7" top="0.75" bottom="0.75" header="0.3" footer="0.3"/>
  <pageSetup orientation="portrait" r:id="rId1"/>
  <headerFooter>
    <oddHeader>&amp;L&amp;"Arial,Bold"&amp;15Appendix K - Business Lighting Measure Build-Up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3E865-AF16-405E-A1F1-53723175CB8F}">
  <sheetPr codeName="Sheet5"/>
  <dimension ref="A1:M39"/>
  <sheetViews>
    <sheetView zoomScale="70" zoomScaleNormal="70" zoomScaleSheetLayoutView="80" workbookViewId="0">
      <selection activeCell="K40" sqref="K40"/>
    </sheetView>
  </sheetViews>
  <sheetFormatPr defaultRowHeight="15" x14ac:dyDescent="0.25"/>
  <cols>
    <col min="1" max="1" width="58.42578125" bestFit="1" customWidth="1"/>
    <col min="2" max="2" width="24.42578125" customWidth="1"/>
    <col min="3" max="3" width="27.5703125" bestFit="1" customWidth="1"/>
    <col min="4" max="4" width="22" bestFit="1" customWidth="1"/>
    <col min="5" max="5" width="31.85546875" bestFit="1" customWidth="1"/>
    <col min="6" max="6" width="16.5703125" bestFit="1" customWidth="1"/>
    <col min="7" max="7" width="26.5703125" bestFit="1" customWidth="1"/>
    <col min="8" max="8" width="24.7109375" bestFit="1" customWidth="1"/>
    <col min="9" max="9" width="19.5703125" bestFit="1" customWidth="1"/>
    <col min="10" max="10" width="16.28515625" bestFit="1" customWidth="1"/>
    <col min="11" max="12" width="25.28515625" bestFit="1" customWidth="1"/>
    <col min="13" max="13" width="14.140625" customWidth="1"/>
  </cols>
  <sheetData>
    <row r="1" spans="1:13" s="6" customFormat="1" ht="15.75" thickBot="1" x14ac:dyDescent="0.3">
      <c r="A1" s="10" t="s">
        <v>26</v>
      </c>
      <c r="B1" s="73" t="s">
        <v>27</v>
      </c>
      <c r="C1" s="74"/>
      <c r="D1" s="74"/>
      <c r="E1" s="74"/>
      <c r="F1" s="74"/>
      <c r="G1" s="74"/>
      <c r="H1" s="74"/>
      <c r="I1" s="74"/>
      <c r="J1" s="74"/>
      <c r="K1" s="74"/>
      <c r="L1" s="74"/>
      <c r="M1" s="75"/>
    </row>
    <row r="2" spans="1:13" ht="15.75" thickBot="1" x14ac:dyDescent="0.3">
      <c r="A2" s="11" t="s">
        <v>28</v>
      </c>
      <c r="B2" s="12" t="s">
        <v>29</v>
      </c>
      <c r="C2" s="13" t="s">
        <v>30</v>
      </c>
      <c r="D2" s="13" t="s">
        <v>31</v>
      </c>
      <c r="E2" s="13" t="s">
        <v>32</v>
      </c>
      <c r="F2" s="13" t="s">
        <v>33</v>
      </c>
      <c r="G2" s="13" t="s">
        <v>34</v>
      </c>
      <c r="H2" s="13" t="s">
        <v>35</v>
      </c>
      <c r="I2" s="13" t="s">
        <v>36</v>
      </c>
      <c r="J2" s="13" t="s">
        <v>37</v>
      </c>
      <c r="K2" s="13" t="s">
        <v>38</v>
      </c>
      <c r="L2" s="14" t="s">
        <v>39</v>
      </c>
      <c r="M2" s="29" t="s">
        <v>40</v>
      </c>
    </row>
    <row r="3" spans="1:13" x14ac:dyDescent="0.25">
      <c r="A3" s="15" t="s">
        <v>41</v>
      </c>
      <c r="B3" s="27">
        <v>906</v>
      </c>
      <c r="C3" s="28">
        <v>956</v>
      </c>
      <c r="D3" s="28">
        <v>324630</v>
      </c>
      <c r="E3" s="28">
        <v>119</v>
      </c>
      <c r="F3" s="28">
        <v>60</v>
      </c>
      <c r="G3" s="16"/>
      <c r="H3" s="28">
        <v>141</v>
      </c>
      <c r="I3" s="28">
        <v>229</v>
      </c>
      <c r="J3" s="28">
        <v>650</v>
      </c>
      <c r="K3" s="28">
        <v>13405566.333333334</v>
      </c>
      <c r="L3" s="16"/>
      <c r="M3" s="30"/>
    </row>
    <row r="4" spans="1:13" ht="15.75" thickBot="1" x14ac:dyDescent="0.3">
      <c r="A4" s="17" t="s">
        <v>42</v>
      </c>
      <c r="B4" s="31"/>
      <c r="C4" s="32"/>
      <c r="D4" s="32"/>
      <c r="E4" s="32"/>
      <c r="F4" s="32"/>
      <c r="G4" s="33"/>
      <c r="H4" s="32"/>
      <c r="I4" s="32"/>
      <c r="J4" s="32"/>
      <c r="K4" s="32"/>
      <c r="L4" s="33"/>
      <c r="M4" s="34"/>
    </row>
    <row r="5" spans="1:13" ht="15.75" thickTop="1" x14ac:dyDescent="0.25">
      <c r="A5" s="17" t="s">
        <v>43</v>
      </c>
      <c r="B5" s="35">
        <f>B3*B4</f>
        <v>0</v>
      </c>
      <c r="C5" s="36">
        <f t="shared" ref="C5:K5" si="0">C3*C4</f>
        <v>0</v>
      </c>
      <c r="D5" s="36">
        <f t="shared" si="0"/>
        <v>0</v>
      </c>
      <c r="E5" s="36">
        <f t="shared" si="0"/>
        <v>0</v>
      </c>
      <c r="F5" s="36">
        <f t="shared" si="0"/>
        <v>0</v>
      </c>
      <c r="G5" s="37"/>
      <c r="H5" s="36">
        <f t="shared" si="0"/>
        <v>0</v>
      </c>
      <c r="I5" s="36">
        <f t="shared" si="0"/>
        <v>0</v>
      </c>
      <c r="J5" s="36">
        <f t="shared" si="0"/>
        <v>0</v>
      </c>
      <c r="K5" s="36">
        <f t="shared" si="0"/>
        <v>0</v>
      </c>
      <c r="L5" s="37"/>
      <c r="M5" s="38">
        <f>M3*M4</f>
        <v>0</v>
      </c>
    </row>
    <row r="6" spans="1:13" ht="15.75" thickBot="1" x14ac:dyDescent="0.3">
      <c r="A6" s="17" t="s">
        <v>44</v>
      </c>
      <c r="B6" s="39"/>
      <c r="C6" s="40"/>
      <c r="D6" s="40"/>
      <c r="E6" s="40"/>
      <c r="F6" s="40"/>
      <c r="G6" s="41"/>
      <c r="H6" s="40"/>
      <c r="I6" s="40"/>
      <c r="J6" s="40"/>
      <c r="K6" s="40"/>
      <c r="L6" s="41"/>
      <c r="M6" s="42"/>
    </row>
    <row r="7" spans="1:13" ht="16.5" thickTop="1" thickBot="1" x14ac:dyDescent="0.3">
      <c r="A7" s="18" t="s">
        <v>45</v>
      </c>
      <c r="B7" s="43">
        <f>B4*B6</f>
        <v>0</v>
      </c>
      <c r="C7" s="44">
        <f t="shared" ref="C7:M7" si="1">C4*C6</f>
        <v>0</v>
      </c>
      <c r="D7" s="44">
        <f t="shared" si="1"/>
        <v>0</v>
      </c>
      <c r="E7" s="44">
        <f t="shared" si="1"/>
        <v>0</v>
      </c>
      <c r="F7" s="44">
        <f t="shared" si="1"/>
        <v>0</v>
      </c>
      <c r="G7" s="45"/>
      <c r="H7" s="44">
        <f t="shared" si="1"/>
        <v>0</v>
      </c>
      <c r="I7" s="44">
        <f t="shared" si="1"/>
        <v>0</v>
      </c>
      <c r="J7" s="44">
        <f t="shared" si="1"/>
        <v>0</v>
      </c>
      <c r="K7" s="44">
        <f t="shared" si="1"/>
        <v>0</v>
      </c>
      <c r="L7" s="45"/>
      <c r="M7" s="46">
        <f t="shared" si="1"/>
        <v>0</v>
      </c>
    </row>
    <row r="8" spans="1:13" s="7" customFormat="1" ht="24.75" customHeight="1" thickBot="1" x14ac:dyDescent="0.3">
      <c r="A8" s="19" t="s">
        <v>46</v>
      </c>
      <c r="B8" s="20"/>
      <c r="C8" s="20"/>
      <c r="D8" s="20"/>
      <c r="E8" s="20"/>
      <c r="F8" s="20"/>
      <c r="G8" s="20"/>
      <c r="H8" s="20"/>
      <c r="I8" s="20"/>
      <c r="J8" s="20"/>
      <c r="K8" s="20"/>
      <c r="L8" s="20"/>
      <c r="M8" s="20"/>
    </row>
    <row r="9" spans="1:13" s="6" customFormat="1" ht="15.75" thickBot="1" x14ac:dyDescent="0.3">
      <c r="A9" s="10" t="s">
        <v>26</v>
      </c>
      <c r="B9" s="73" t="s">
        <v>46</v>
      </c>
      <c r="C9" s="74"/>
      <c r="D9" s="74"/>
      <c r="E9" s="74"/>
      <c r="F9" s="74"/>
      <c r="G9" s="74"/>
      <c r="H9" s="74"/>
      <c r="I9" s="74"/>
      <c r="J9" s="74"/>
      <c r="K9" s="74"/>
      <c r="L9" s="74"/>
      <c r="M9" s="75"/>
    </row>
    <row r="10" spans="1:13" ht="15.75" thickBot="1" x14ac:dyDescent="0.3">
      <c r="A10" s="11" t="s">
        <v>28</v>
      </c>
      <c r="B10" s="12" t="s">
        <v>29</v>
      </c>
      <c r="C10" s="13" t="s">
        <v>30</v>
      </c>
      <c r="D10" s="13" t="s">
        <v>31</v>
      </c>
      <c r="E10" s="13" t="s">
        <v>32</v>
      </c>
      <c r="F10" s="13" t="s">
        <v>33</v>
      </c>
      <c r="G10" s="13" t="s">
        <v>34</v>
      </c>
      <c r="H10" s="13" t="s">
        <v>35</v>
      </c>
      <c r="I10" s="13" t="s">
        <v>36</v>
      </c>
      <c r="J10" s="13" t="s">
        <v>37</v>
      </c>
      <c r="K10" s="13" t="s">
        <v>38</v>
      </c>
      <c r="L10" s="14" t="s">
        <v>39</v>
      </c>
      <c r="M10" s="29" t="s">
        <v>40</v>
      </c>
    </row>
    <row r="11" spans="1:13" x14ac:dyDescent="0.25">
      <c r="A11" s="15" t="s">
        <v>47</v>
      </c>
      <c r="B11" s="27">
        <f>B3*0.67</f>
        <v>607.02</v>
      </c>
      <c r="C11" s="28">
        <v>485</v>
      </c>
      <c r="D11" s="28">
        <f>324630*0.5</f>
        <v>162315</v>
      </c>
      <c r="E11" s="28">
        <f>E3</f>
        <v>119</v>
      </c>
      <c r="F11" s="28">
        <v>29</v>
      </c>
      <c r="G11" s="16"/>
      <c r="H11" s="28">
        <v>7</v>
      </c>
      <c r="I11" s="28">
        <f>0.49*I3</f>
        <v>112.21</v>
      </c>
      <c r="J11" s="28">
        <v>323</v>
      </c>
      <c r="K11" s="16"/>
      <c r="L11" s="16"/>
      <c r="M11" s="30"/>
    </row>
    <row r="12" spans="1:13" ht="15.75" thickBot="1" x14ac:dyDescent="0.3">
      <c r="A12" s="17" t="s">
        <v>48</v>
      </c>
      <c r="B12" s="31"/>
      <c r="C12" s="32"/>
      <c r="D12" s="32"/>
      <c r="E12" s="32"/>
      <c r="F12" s="32"/>
      <c r="G12" s="33"/>
      <c r="H12" s="32"/>
      <c r="I12" s="32"/>
      <c r="J12" s="32"/>
      <c r="K12" s="33"/>
      <c r="L12" s="33"/>
      <c r="M12" s="34"/>
    </row>
    <row r="13" spans="1:13" ht="15.75" thickTop="1" x14ac:dyDescent="0.25">
      <c r="A13" s="17" t="s">
        <v>49</v>
      </c>
      <c r="B13" s="35">
        <f>B11*B12</f>
        <v>0</v>
      </c>
      <c r="C13" s="36">
        <f t="shared" ref="C13:D13" si="2">C11*C12</f>
        <v>0</v>
      </c>
      <c r="D13" s="36">
        <f t="shared" si="2"/>
        <v>0</v>
      </c>
      <c r="E13" s="36">
        <f t="shared" ref="E13:J13" si="3">E11*E12</f>
        <v>0</v>
      </c>
      <c r="F13" s="36">
        <f t="shared" si="3"/>
        <v>0</v>
      </c>
      <c r="G13" s="37"/>
      <c r="H13" s="36">
        <f t="shared" si="3"/>
        <v>0</v>
      </c>
      <c r="I13" s="36">
        <f t="shared" si="3"/>
        <v>0</v>
      </c>
      <c r="J13" s="36">
        <f t="shared" si="3"/>
        <v>0</v>
      </c>
      <c r="K13" s="37"/>
      <c r="L13" s="37"/>
      <c r="M13" s="38">
        <f>M11*M12</f>
        <v>0</v>
      </c>
    </row>
    <row r="14" spans="1:13" ht="15.75" thickBot="1" x14ac:dyDescent="0.3">
      <c r="A14" s="17" t="s">
        <v>50</v>
      </c>
      <c r="B14" s="39"/>
      <c r="C14" s="40"/>
      <c r="D14" s="40"/>
      <c r="E14" s="40"/>
      <c r="F14" s="40"/>
      <c r="G14" s="41"/>
      <c r="H14" s="40"/>
      <c r="I14" s="40"/>
      <c r="J14" s="40"/>
      <c r="K14" s="41"/>
      <c r="L14" s="41"/>
      <c r="M14" s="42"/>
    </row>
    <row r="15" spans="1:13" ht="16.5" thickTop="1" thickBot="1" x14ac:dyDescent="0.3">
      <c r="A15" s="18" t="s">
        <v>51</v>
      </c>
      <c r="B15" s="43">
        <f>B12*B14</f>
        <v>0</v>
      </c>
      <c r="C15" s="44">
        <f t="shared" ref="C15:D15" si="4">C12*C14</f>
        <v>0</v>
      </c>
      <c r="D15" s="44">
        <f t="shared" si="4"/>
        <v>0</v>
      </c>
      <c r="E15" s="44">
        <f t="shared" ref="E15:J15" si="5">E12*E14</f>
        <v>0</v>
      </c>
      <c r="F15" s="44">
        <f t="shared" si="5"/>
        <v>0</v>
      </c>
      <c r="G15" s="45"/>
      <c r="H15" s="44">
        <f t="shared" si="5"/>
        <v>0</v>
      </c>
      <c r="I15" s="44">
        <f t="shared" si="5"/>
        <v>0</v>
      </c>
      <c r="J15" s="44">
        <f t="shared" si="5"/>
        <v>0</v>
      </c>
      <c r="K15" s="45"/>
      <c r="L15" s="45"/>
      <c r="M15" s="46">
        <f t="shared" ref="M15" si="6">M12*M14</f>
        <v>0</v>
      </c>
    </row>
    <row r="16" spans="1:13" s="7" customFormat="1" ht="15.75" thickBot="1" x14ac:dyDescent="0.3">
      <c r="A16" s="19"/>
      <c r="B16" s="20"/>
      <c r="C16" s="20"/>
      <c r="D16" s="20"/>
      <c r="E16" s="20"/>
      <c r="F16" s="20"/>
      <c r="G16" s="20"/>
      <c r="H16" s="20"/>
      <c r="I16" s="20"/>
      <c r="J16" s="20"/>
      <c r="K16" s="20"/>
      <c r="L16" s="20"/>
      <c r="M16" s="20"/>
    </row>
    <row r="17" spans="1:13" s="6" customFormat="1" ht="15.75" thickBot="1" x14ac:dyDescent="0.3">
      <c r="A17" s="10" t="s">
        <v>26</v>
      </c>
      <c r="B17" s="73" t="s">
        <v>52</v>
      </c>
      <c r="C17" s="74"/>
      <c r="D17" s="74"/>
      <c r="E17" s="74"/>
      <c r="F17" s="74"/>
      <c r="G17" s="74"/>
      <c r="H17" s="74"/>
      <c r="I17" s="74"/>
      <c r="J17" s="74"/>
      <c r="K17" s="74"/>
      <c r="L17" s="74"/>
      <c r="M17" s="75"/>
    </row>
    <row r="18" spans="1:13" ht="15.75" thickBot="1" x14ac:dyDescent="0.3">
      <c r="A18" s="11" t="s">
        <v>28</v>
      </c>
      <c r="B18" s="12" t="s">
        <v>29</v>
      </c>
      <c r="C18" s="13" t="s">
        <v>30</v>
      </c>
      <c r="D18" s="13" t="s">
        <v>31</v>
      </c>
      <c r="E18" s="13" t="s">
        <v>32</v>
      </c>
      <c r="F18" s="13" t="s">
        <v>33</v>
      </c>
      <c r="G18" s="13" t="s">
        <v>34</v>
      </c>
      <c r="H18" s="13" t="s">
        <v>35</v>
      </c>
      <c r="I18" s="13" t="s">
        <v>36</v>
      </c>
      <c r="J18" s="13" t="s">
        <v>37</v>
      </c>
      <c r="K18" s="13" t="s">
        <v>38</v>
      </c>
      <c r="L18" s="14" t="s">
        <v>39</v>
      </c>
      <c r="M18" s="29" t="s">
        <v>40</v>
      </c>
    </row>
    <row r="19" spans="1:13" x14ac:dyDescent="0.25">
      <c r="A19" s="15" t="s">
        <v>53</v>
      </c>
      <c r="B19" s="27">
        <v>1062</v>
      </c>
      <c r="C19" s="28">
        <v>579</v>
      </c>
      <c r="D19" s="16"/>
      <c r="E19" s="28">
        <v>128</v>
      </c>
      <c r="F19" s="28">
        <v>80</v>
      </c>
      <c r="G19" s="16"/>
      <c r="H19" s="28">
        <v>13</v>
      </c>
      <c r="I19" s="28">
        <v>371</v>
      </c>
      <c r="J19" s="28">
        <v>576</v>
      </c>
      <c r="K19" s="16"/>
      <c r="L19" s="16"/>
      <c r="M19" s="30"/>
    </row>
    <row r="20" spans="1:13" ht="15.75" thickBot="1" x14ac:dyDescent="0.3">
      <c r="A20" s="17" t="s">
        <v>54</v>
      </c>
      <c r="B20" s="31"/>
      <c r="C20" s="32"/>
      <c r="D20" s="33"/>
      <c r="E20" s="32"/>
      <c r="F20" s="32"/>
      <c r="G20" s="33"/>
      <c r="H20" s="32"/>
      <c r="I20" s="32"/>
      <c r="J20" s="32"/>
      <c r="K20" s="33"/>
      <c r="L20" s="33"/>
      <c r="M20" s="34"/>
    </row>
    <row r="21" spans="1:13" ht="15.75" thickTop="1" x14ac:dyDescent="0.25">
      <c r="A21" s="17" t="s">
        <v>55</v>
      </c>
      <c r="B21" s="35">
        <f>B19*B20</f>
        <v>0</v>
      </c>
      <c r="C21" s="36">
        <f t="shared" ref="C21" si="7">C19*C20</f>
        <v>0</v>
      </c>
      <c r="D21" s="37"/>
      <c r="E21" s="36">
        <f t="shared" ref="E21:J21" si="8">E19*E20</f>
        <v>0</v>
      </c>
      <c r="F21" s="36">
        <f t="shared" si="8"/>
        <v>0</v>
      </c>
      <c r="G21" s="37"/>
      <c r="H21" s="36">
        <f t="shared" si="8"/>
        <v>0</v>
      </c>
      <c r="I21" s="36">
        <f t="shared" si="8"/>
        <v>0</v>
      </c>
      <c r="J21" s="36">
        <f t="shared" si="8"/>
        <v>0</v>
      </c>
      <c r="K21" s="37"/>
      <c r="L21" s="37"/>
      <c r="M21" s="38">
        <f>M19*M20</f>
        <v>0</v>
      </c>
    </row>
    <row r="22" spans="1:13" ht="15.75" thickBot="1" x14ac:dyDescent="0.3">
      <c r="A22" s="17" t="s">
        <v>56</v>
      </c>
      <c r="B22" s="39"/>
      <c r="C22" s="40"/>
      <c r="D22" s="41"/>
      <c r="E22" s="40"/>
      <c r="F22" s="40"/>
      <c r="G22" s="41"/>
      <c r="H22" s="40"/>
      <c r="I22" s="40"/>
      <c r="J22" s="40"/>
      <c r="K22" s="41"/>
      <c r="L22" s="41"/>
      <c r="M22" s="42"/>
    </row>
    <row r="23" spans="1:13" ht="16.5" thickTop="1" thickBot="1" x14ac:dyDescent="0.3">
      <c r="A23" s="18" t="s">
        <v>57</v>
      </c>
      <c r="B23" s="43">
        <f>B20*B22</f>
        <v>0</v>
      </c>
      <c r="C23" s="44">
        <f t="shared" ref="C23" si="9">C20*C22</f>
        <v>0</v>
      </c>
      <c r="D23" s="45"/>
      <c r="E23" s="44">
        <f t="shared" ref="E23:J23" si="10">E20*E22</f>
        <v>0</v>
      </c>
      <c r="F23" s="44">
        <f t="shared" si="10"/>
        <v>0</v>
      </c>
      <c r="G23" s="45"/>
      <c r="H23" s="44">
        <f t="shared" si="10"/>
        <v>0</v>
      </c>
      <c r="I23" s="44">
        <f t="shared" si="10"/>
        <v>0</v>
      </c>
      <c r="J23" s="44">
        <f t="shared" si="10"/>
        <v>0</v>
      </c>
      <c r="K23" s="45"/>
      <c r="L23" s="45"/>
      <c r="M23" s="46">
        <f t="shared" ref="M23" si="11">M20*M22</f>
        <v>0</v>
      </c>
    </row>
    <row r="24" spans="1:13" s="7" customFormat="1" ht="15.75" thickBot="1" x14ac:dyDescent="0.3">
      <c r="A24" s="19" t="s">
        <v>58</v>
      </c>
      <c r="B24" s="20"/>
      <c r="C24" s="20"/>
      <c r="D24" s="20"/>
      <c r="E24" s="20"/>
      <c r="F24" s="20"/>
      <c r="G24" s="20"/>
      <c r="H24" s="20"/>
      <c r="I24" s="20"/>
      <c r="J24" s="20"/>
      <c r="K24" s="20"/>
      <c r="L24" s="20"/>
      <c r="M24" s="20"/>
    </row>
    <row r="25" spans="1:13" s="6" customFormat="1" ht="15.75" thickBot="1" x14ac:dyDescent="0.3">
      <c r="A25" s="10" t="s">
        <v>26</v>
      </c>
      <c r="B25" s="73" t="s">
        <v>59</v>
      </c>
      <c r="C25" s="74"/>
      <c r="D25" s="74"/>
      <c r="E25" s="74"/>
      <c r="F25" s="74"/>
      <c r="G25" s="74"/>
      <c r="H25" s="74"/>
      <c r="I25" s="74"/>
      <c r="J25" s="74"/>
      <c r="K25" s="74"/>
      <c r="L25" s="74"/>
      <c r="M25" s="75"/>
    </row>
    <row r="26" spans="1:13" ht="15.75" thickBot="1" x14ac:dyDescent="0.3">
      <c r="A26" s="11" t="s">
        <v>28</v>
      </c>
      <c r="B26" s="12" t="s">
        <v>29</v>
      </c>
      <c r="C26" s="13" t="s">
        <v>30</v>
      </c>
      <c r="D26" s="13" t="s">
        <v>31</v>
      </c>
      <c r="E26" s="13" t="s">
        <v>32</v>
      </c>
      <c r="F26" s="13" t="s">
        <v>33</v>
      </c>
      <c r="G26" s="13" t="s">
        <v>34</v>
      </c>
      <c r="H26" s="13" t="s">
        <v>35</v>
      </c>
      <c r="I26" s="13" t="s">
        <v>36</v>
      </c>
      <c r="J26" s="13" t="s">
        <v>37</v>
      </c>
      <c r="K26" s="57" t="s">
        <v>38</v>
      </c>
      <c r="L26" s="14" t="s">
        <v>39</v>
      </c>
      <c r="M26" s="29" t="s">
        <v>40</v>
      </c>
    </row>
    <row r="27" spans="1:13" x14ac:dyDescent="0.25">
      <c r="A27" s="15" t="s">
        <v>60</v>
      </c>
      <c r="B27" s="27">
        <v>906</v>
      </c>
      <c r="C27" s="28">
        <v>956</v>
      </c>
      <c r="D27" s="28">
        <v>324630</v>
      </c>
      <c r="E27" s="28">
        <v>119</v>
      </c>
      <c r="F27" s="28">
        <v>60</v>
      </c>
      <c r="G27" s="16"/>
      <c r="H27" s="28">
        <v>141</v>
      </c>
      <c r="I27" s="28">
        <v>229</v>
      </c>
      <c r="J27" s="28">
        <v>650</v>
      </c>
      <c r="K27" s="62"/>
      <c r="L27" s="16"/>
      <c r="M27" s="30"/>
    </row>
    <row r="28" spans="1:13" ht="15.75" thickBot="1" x14ac:dyDescent="0.3">
      <c r="A28" s="17" t="s">
        <v>61</v>
      </c>
      <c r="B28" s="31"/>
      <c r="C28" s="32"/>
      <c r="D28" s="52"/>
      <c r="E28" s="32"/>
      <c r="F28" s="32"/>
      <c r="G28" s="33"/>
      <c r="H28" s="32"/>
      <c r="I28" s="32"/>
      <c r="J28" s="32"/>
      <c r="K28" s="32"/>
      <c r="L28" s="33"/>
      <c r="M28" s="34"/>
    </row>
    <row r="29" spans="1:13" ht="15.75" thickTop="1" x14ac:dyDescent="0.25">
      <c r="A29" s="17" t="s">
        <v>62</v>
      </c>
      <c r="B29" s="35">
        <f>B27*B28</f>
        <v>0</v>
      </c>
      <c r="C29" s="36">
        <f t="shared" ref="C29:D29" si="12">C27*C28</f>
        <v>0</v>
      </c>
      <c r="D29" s="36">
        <f t="shared" si="12"/>
        <v>0</v>
      </c>
      <c r="E29" s="36">
        <f t="shared" ref="E29:K29" si="13">E27*E28</f>
        <v>0</v>
      </c>
      <c r="F29" s="36">
        <f t="shared" si="13"/>
        <v>0</v>
      </c>
      <c r="G29" s="37"/>
      <c r="H29" s="36">
        <f t="shared" si="13"/>
        <v>0</v>
      </c>
      <c r="I29" s="36">
        <f t="shared" si="13"/>
        <v>0</v>
      </c>
      <c r="J29" s="36">
        <f t="shared" si="13"/>
        <v>0</v>
      </c>
      <c r="K29" s="36">
        <f t="shared" si="13"/>
        <v>0</v>
      </c>
      <c r="L29" s="37"/>
      <c r="M29" s="38">
        <f>M27*M28</f>
        <v>0</v>
      </c>
    </row>
    <row r="30" spans="1:13" ht="15.75" thickBot="1" x14ac:dyDescent="0.3">
      <c r="A30" s="17" t="s">
        <v>63</v>
      </c>
      <c r="B30" s="39"/>
      <c r="C30" s="40"/>
      <c r="D30" s="53"/>
      <c r="E30" s="40"/>
      <c r="F30" s="40"/>
      <c r="G30" s="41"/>
      <c r="H30" s="40"/>
      <c r="I30" s="40"/>
      <c r="J30" s="40"/>
      <c r="K30" s="40"/>
      <c r="L30" s="41"/>
      <c r="M30" s="42"/>
    </row>
    <row r="31" spans="1:13" ht="16.5" thickTop="1" thickBot="1" x14ac:dyDescent="0.3">
      <c r="A31" s="18" t="s">
        <v>64</v>
      </c>
      <c r="B31" s="43">
        <f>B28*B30</f>
        <v>0</v>
      </c>
      <c r="C31" s="44">
        <f t="shared" ref="C31:D31" si="14">C28*C30</f>
        <v>0</v>
      </c>
      <c r="D31" s="44">
        <f t="shared" si="14"/>
        <v>0</v>
      </c>
      <c r="E31" s="44">
        <f t="shared" ref="E31:K31" si="15">E28*E30</f>
        <v>0</v>
      </c>
      <c r="F31" s="44">
        <f t="shared" si="15"/>
        <v>0</v>
      </c>
      <c r="G31" s="45"/>
      <c r="H31" s="44">
        <f t="shared" si="15"/>
        <v>0</v>
      </c>
      <c r="I31" s="44">
        <f t="shared" si="15"/>
        <v>0</v>
      </c>
      <c r="J31" s="44">
        <f t="shared" si="15"/>
        <v>0</v>
      </c>
      <c r="K31" s="44">
        <f t="shared" si="15"/>
        <v>0</v>
      </c>
      <c r="L31" s="45"/>
      <c r="M31" s="46">
        <f t="shared" ref="M31" si="16">M28*M30</f>
        <v>0</v>
      </c>
    </row>
    <row r="32" spans="1:13" ht="15.75" thickBot="1" x14ac:dyDescent="0.3">
      <c r="A32" s="19" t="s">
        <v>58</v>
      </c>
      <c r="B32" s="24"/>
      <c r="C32" s="24"/>
      <c r="D32" s="24"/>
      <c r="E32" s="24"/>
      <c r="F32" s="24"/>
      <c r="G32" s="24"/>
      <c r="H32" s="24"/>
      <c r="I32" s="24"/>
      <c r="J32" s="24"/>
      <c r="K32" s="24"/>
      <c r="L32" s="24"/>
      <c r="M32" s="24"/>
    </row>
    <row r="33" spans="1:13" ht="15.75" thickBot="1" x14ac:dyDescent="0.3">
      <c r="A33" s="10"/>
      <c r="B33" s="21" t="s">
        <v>65</v>
      </c>
      <c r="C33" s="22" t="s">
        <v>66</v>
      </c>
      <c r="D33" s="22" t="s">
        <v>67</v>
      </c>
      <c r="E33" s="22" t="s">
        <v>68</v>
      </c>
      <c r="F33" s="22" t="s">
        <v>69</v>
      </c>
      <c r="G33" s="22" t="s">
        <v>70</v>
      </c>
      <c r="H33" s="22" t="s">
        <v>71</v>
      </c>
      <c r="I33" s="22" t="s">
        <v>72</v>
      </c>
      <c r="J33" s="22" t="s">
        <v>73</v>
      </c>
      <c r="K33" s="22" t="s">
        <v>74</v>
      </c>
      <c r="L33" s="23" t="s">
        <v>75</v>
      </c>
      <c r="M33" s="23" t="s">
        <v>40</v>
      </c>
    </row>
    <row r="34" spans="1:13" ht="15.75" thickBot="1" x14ac:dyDescent="0.3">
      <c r="A34" s="25" t="s">
        <v>76</v>
      </c>
      <c r="B34" s="47">
        <f>B5+B13+B21+B29</f>
        <v>0</v>
      </c>
      <c r="C34" s="47">
        <f t="shared" ref="C34:M34" si="17">C5+C13+C21+C29</f>
        <v>0</v>
      </c>
      <c r="D34" s="47">
        <f t="shared" si="17"/>
        <v>0</v>
      </c>
      <c r="E34" s="47">
        <f t="shared" si="17"/>
        <v>0</v>
      </c>
      <c r="F34" s="47">
        <f t="shared" si="17"/>
        <v>0</v>
      </c>
      <c r="G34" s="54"/>
      <c r="H34" s="47">
        <f t="shared" si="17"/>
        <v>0</v>
      </c>
      <c r="I34" s="47">
        <f t="shared" si="17"/>
        <v>0</v>
      </c>
      <c r="J34" s="47">
        <f t="shared" si="17"/>
        <v>0</v>
      </c>
      <c r="K34" s="47">
        <f t="shared" si="17"/>
        <v>0</v>
      </c>
      <c r="L34" s="54"/>
      <c r="M34" s="48">
        <f t="shared" si="17"/>
        <v>0</v>
      </c>
    </row>
    <row r="35" spans="1:13" ht="15.75" thickBot="1" x14ac:dyDescent="0.3">
      <c r="A35" s="25" t="s">
        <v>77</v>
      </c>
      <c r="B35" s="49">
        <f>B7+B15+B23+B31</f>
        <v>0</v>
      </c>
      <c r="C35" s="49">
        <f t="shared" ref="C35:M35" si="18">C7+C15+C23+C31</f>
        <v>0</v>
      </c>
      <c r="D35" s="49">
        <f t="shared" si="18"/>
        <v>0</v>
      </c>
      <c r="E35" s="49">
        <f t="shared" si="18"/>
        <v>0</v>
      </c>
      <c r="F35" s="49">
        <f t="shared" si="18"/>
        <v>0</v>
      </c>
      <c r="G35" s="55"/>
      <c r="H35" s="49">
        <f t="shared" si="18"/>
        <v>0</v>
      </c>
      <c r="I35" s="49">
        <f t="shared" si="18"/>
        <v>0</v>
      </c>
      <c r="J35" s="49">
        <f t="shared" si="18"/>
        <v>0</v>
      </c>
      <c r="K35" s="49">
        <f t="shared" si="18"/>
        <v>0</v>
      </c>
      <c r="L35" s="55"/>
      <c r="M35" s="50">
        <f t="shared" si="18"/>
        <v>0</v>
      </c>
    </row>
    <row r="36" spans="1:13" x14ac:dyDescent="0.25">
      <c r="A36" s="5"/>
    </row>
    <row r="37" spans="1:13" x14ac:dyDescent="0.25">
      <c r="A37" s="5"/>
    </row>
    <row r="38" spans="1:13" x14ac:dyDescent="0.25">
      <c r="A38" s="5"/>
    </row>
    <row r="39" spans="1:13" x14ac:dyDescent="0.25">
      <c r="A39" s="9"/>
    </row>
  </sheetData>
  <sheetProtection algorithmName="SHA-512" hashValue="eTRyjEIJ0tmPQGrptLPqc3C1kxb+g1UmqdroK3ws3o8JqhO9BhOW8fzV23U0DEZb/mklq+A8lm8M7xbpmgc2Ww==" saltValue="DYrYqr//yY7iyqTsAw2qdw==" spinCount="100000" sheet="1" formatCells="0" formatColumns="0" formatRows="0" insertHyperlinks="0" sort="0" autoFilter="0" pivotTables="0"/>
  <protectedRanges>
    <protectedRange algorithmName="SHA-512" hashValue="Mcm4KZxZxTvdWRIrisRC6Ks3ngfUNx3z8/QGUTkTHHx2tPc32p8zH2XhfJqfECdTgD3UdFZHqZc6fvp5QkvIEA==" saltValue="ZPBYYPizdNHryGJYP2ciyA==" spinCount="100000" sqref="B1:M2 B3:L3 M5:N5 B5:M5 A1:A7 B7:M7 B9:M10 B11:L11 B13:M13 B15:M15 A10:A15 A9 A17:A23 B17:M18 B19:K19 B21:M21 B23:M23 B25:M26 B27:J27 B29:M29 B31:M31 A25:A31 A33:M35" name="LOCK"/>
  </protectedRanges>
  <mergeCells count="4">
    <mergeCell ref="B1:M1"/>
    <mergeCell ref="B9:M9"/>
    <mergeCell ref="B17:M17"/>
    <mergeCell ref="B25:M25"/>
  </mergeCells>
  <pageMargins left="0.7" right="0.7" top="0.75" bottom="0.75" header="0.3" footer="0.3"/>
  <pageSetup orientation="portrait" horizontalDpi="1200" verticalDpi="1200" r:id="rId1"/>
  <headerFooter>
    <oddHeader>&amp;L&amp;"Arial,Bold"&amp;15Appendix K - Business Lighting Measure Build-Up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0ED63-4DAE-47BC-B34F-14A9B2E8619B}">
  <sheetPr codeName="Sheet6"/>
  <dimension ref="A1:M35"/>
  <sheetViews>
    <sheetView zoomScale="70" zoomScaleNormal="70" workbookViewId="0">
      <selection activeCell="E47" sqref="E47"/>
    </sheetView>
  </sheetViews>
  <sheetFormatPr defaultRowHeight="15" x14ac:dyDescent="0.25"/>
  <cols>
    <col min="1" max="1" width="58.42578125" bestFit="1" customWidth="1"/>
    <col min="2" max="2" width="25.7109375" bestFit="1" customWidth="1"/>
    <col min="3" max="3" width="27.7109375" bestFit="1" customWidth="1"/>
    <col min="4" max="4" width="22.140625" bestFit="1" customWidth="1"/>
    <col min="5" max="5" width="32" bestFit="1" customWidth="1"/>
    <col min="6" max="6" width="16.7109375" bestFit="1" customWidth="1"/>
    <col min="7" max="7" width="26.5703125" bestFit="1" customWidth="1"/>
    <col min="8" max="8" width="24.85546875" bestFit="1" customWidth="1"/>
    <col min="9" max="9" width="19.7109375" bestFit="1" customWidth="1"/>
    <col min="10" max="10" width="16.42578125" bestFit="1" customWidth="1"/>
    <col min="11" max="11" width="25.42578125" bestFit="1" customWidth="1"/>
    <col min="12" max="12" width="25.28515625" bestFit="1" customWidth="1"/>
    <col min="13" max="13" width="14" customWidth="1"/>
  </cols>
  <sheetData>
    <row r="1" spans="1:13" s="6" customFormat="1" ht="15.75" thickBot="1" x14ac:dyDescent="0.3">
      <c r="A1" s="10" t="s">
        <v>26</v>
      </c>
      <c r="B1" s="73" t="s">
        <v>27</v>
      </c>
      <c r="C1" s="74"/>
      <c r="D1" s="74"/>
      <c r="E1" s="74"/>
      <c r="F1" s="74"/>
      <c r="G1" s="74"/>
      <c r="H1" s="74"/>
      <c r="I1" s="74"/>
      <c r="J1" s="74"/>
      <c r="K1" s="74"/>
      <c r="L1" s="74"/>
      <c r="M1" s="75"/>
    </row>
    <row r="2" spans="1:13" ht="15.75" thickBot="1" x14ac:dyDescent="0.3">
      <c r="A2" s="11" t="s">
        <v>28</v>
      </c>
      <c r="B2" s="12" t="s">
        <v>29</v>
      </c>
      <c r="C2" s="13" t="s">
        <v>30</v>
      </c>
      <c r="D2" s="13" t="s">
        <v>31</v>
      </c>
      <c r="E2" s="13" t="s">
        <v>32</v>
      </c>
      <c r="F2" s="13" t="s">
        <v>33</v>
      </c>
      <c r="G2" s="13" t="s">
        <v>34</v>
      </c>
      <c r="H2" s="13" t="s">
        <v>35</v>
      </c>
      <c r="I2" s="13" t="s">
        <v>36</v>
      </c>
      <c r="J2" s="13" t="s">
        <v>37</v>
      </c>
      <c r="K2" s="13" t="s">
        <v>38</v>
      </c>
      <c r="L2" s="14" t="s">
        <v>39</v>
      </c>
      <c r="M2" s="56" t="s">
        <v>40</v>
      </c>
    </row>
    <row r="3" spans="1:13" x14ac:dyDescent="0.25">
      <c r="A3" s="15" t="s">
        <v>41</v>
      </c>
      <c r="B3" s="27">
        <v>878.81999999999994</v>
      </c>
      <c r="C3" s="28">
        <v>946.43999999999994</v>
      </c>
      <c r="D3" s="28">
        <v>324630</v>
      </c>
      <c r="E3" s="28">
        <v>115.42999999999999</v>
      </c>
      <c r="F3" s="28">
        <v>58.8</v>
      </c>
      <c r="G3" s="16"/>
      <c r="H3" s="28">
        <v>133.94999999999999</v>
      </c>
      <c r="I3" s="28">
        <v>224.42</v>
      </c>
      <c r="J3" s="28">
        <v>637</v>
      </c>
      <c r="K3" s="28">
        <f>13405566.3333333*0.97</f>
        <v>13003399.3433333</v>
      </c>
      <c r="L3" s="16"/>
      <c r="M3" s="61"/>
    </row>
    <row r="4" spans="1:13" ht="15.75" thickBot="1" x14ac:dyDescent="0.3">
      <c r="A4" s="17" t="s">
        <v>42</v>
      </c>
      <c r="B4" s="31"/>
      <c r="C4" s="32"/>
      <c r="D4" s="32"/>
      <c r="E4" s="32"/>
      <c r="F4" s="32"/>
      <c r="G4" s="33"/>
      <c r="H4" s="32"/>
      <c r="I4" s="32"/>
      <c r="J4" s="32"/>
      <c r="K4" s="32"/>
      <c r="L4" s="33"/>
      <c r="M4" s="34"/>
    </row>
    <row r="5" spans="1:13" ht="15.75" thickTop="1" x14ac:dyDescent="0.25">
      <c r="A5" s="17" t="s">
        <v>43</v>
      </c>
      <c r="B5" s="35">
        <f>B3*B4</f>
        <v>0</v>
      </c>
      <c r="C5" s="36">
        <f t="shared" ref="C5:K5" si="0">C3*C4</f>
        <v>0</v>
      </c>
      <c r="D5" s="36">
        <f t="shared" si="0"/>
        <v>0</v>
      </c>
      <c r="E5" s="36">
        <f t="shared" si="0"/>
        <v>0</v>
      </c>
      <c r="F5" s="36">
        <f t="shared" si="0"/>
        <v>0</v>
      </c>
      <c r="G5" s="37"/>
      <c r="H5" s="36">
        <f t="shared" si="0"/>
        <v>0</v>
      </c>
      <c r="I5" s="36">
        <f t="shared" si="0"/>
        <v>0</v>
      </c>
      <c r="J5" s="36">
        <f t="shared" si="0"/>
        <v>0</v>
      </c>
      <c r="K5" s="36">
        <f t="shared" si="0"/>
        <v>0</v>
      </c>
      <c r="L5" s="37"/>
      <c r="M5" s="38">
        <f>M3*M4</f>
        <v>0</v>
      </c>
    </row>
    <row r="6" spans="1:13" ht="15.75" thickBot="1" x14ac:dyDescent="0.3">
      <c r="A6" s="17" t="s">
        <v>44</v>
      </c>
      <c r="B6" s="39"/>
      <c r="C6" s="40"/>
      <c r="D6" s="40"/>
      <c r="E6" s="40"/>
      <c r="F6" s="40"/>
      <c r="G6" s="41"/>
      <c r="H6" s="40"/>
      <c r="I6" s="40"/>
      <c r="J6" s="40"/>
      <c r="K6" s="40"/>
      <c r="L6" s="41"/>
      <c r="M6" s="42"/>
    </row>
    <row r="7" spans="1:13" ht="16.5" thickTop="1" thickBot="1" x14ac:dyDescent="0.3">
      <c r="A7" s="18" t="s">
        <v>45</v>
      </c>
      <c r="B7" s="43">
        <f>B4*B6</f>
        <v>0</v>
      </c>
      <c r="C7" s="44">
        <f t="shared" ref="C7:M7" si="1">C4*C6</f>
        <v>0</v>
      </c>
      <c r="D7" s="44">
        <f t="shared" si="1"/>
        <v>0</v>
      </c>
      <c r="E7" s="44">
        <f t="shared" si="1"/>
        <v>0</v>
      </c>
      <c r="F7" s="44">
        <f t="shared" si="1"/>
        <v>0</v>
      </c>
      <c r="G7" s="45"/>
      <c r="H7" s="44">
        <f t="shared" si="1"/>
        <v>0</v>
      </c>
      <c r="I7" s="44">
        <f t="shared" si="1"/>
        <v>0</v>
      </c>
      <c r="J7" s="44">
        <f t="shared" si="1"/>
        <v>0</v>
      </c>
      <c r="K7" s="44">
        <f t="shared" si="1"/>
        <v>0</v>
      </c>
      <c r="L7" s="45"/>
      <c r="M7" s="46">
        <f t="shared" si="1"/>
        <v>0</v>
      </c>
    </row>
    <row r="8" spans="1:13" s="7" customFormat="1" ht="24.75" customHeight="1" thickBot="1" x14ac:dyDescent="0.3">
      <c r="A8" s="19" t="s">
        <v>46</v>
      </c>
      <c r="B8" s="20"/>
      <c r="C8" s="20"/>
      <c r="D8" s="20"/>
      <c r="E8" s="20"/>
      <c r="F8" s="20"/>
      <c r="G8" s="20"/>
      <c r="H8" s="20"/>
      <c r="I8" s="20"/>
      <c r="J8" s="20"/>
      <c r="K8" s="20"/>
      <c r="L8" s="20"/>
      <c r="M8" s="20"/>
    </row>
    <row r="9" spans="1:13" s="6" customFormat="1" ht="15.75" thickBot="1" x14ac:dyDescent="0.3">
      <c r="A9" s="10" t="s">
        <v>26</v>
      </c>
      <c r="B9" s="73" t="s">
        <v>46</v>
      </c>
      <c r="C9" s="74"/>
      <c r="D9" s="74"/>
      <c r="E9" s="74"/>
      <c r="F9" s="74"/>
      <c r="G9" s="74"/>
      <c r="H9" s="74"/>
      <c r="I9" s="74"/>
      <c r="J9" s="74"/>
      <c r="K9" s="74"/>
      <c r="L9" s="74"/>
      <c r="M9" s="75"/>
    </row>
    <row r="10" spans="1:13" ht="15.75" thickBot="1" x14ac:dyDescent="0.3">
      <c r="A10" s="11" t="s">
        <v>28</v>
      </c>
      <c r="B10" s="12" t="s">
        <v>29</v>
      </c>
      <c r="C10" s="13" t="s">
        <v>30</v>
      </c>
      <c r="D10" s="13" t="s">
        <v>31</v>
      </c>
      <c r="E10" s="13" t="s">
        <v>32</v>
      </c>
      <c r="F10" s="13" t="s">
        <v>33</v>
      </c>
      <c r="G10" s="13" t="s">
        <v>34</v>
      </c>
      <c r="H10" s="13" t="s">
        <v>35</v>
      </c>
      <c r="I10" s="13" t="s">
        <v>36</v>
      </c>
      <c r="J10" s="13" t="s">
        <v>37</v>
      </c>
      <c r="K10" s="13" t="s">
        <v>38</v>
      </c>
      <c r="L10" s="14" t="s">
        <v>39</v>
      </c>
      <c r="M10" s="56" t="s">
        <v>40</v>
      </c>
    </row>
    <row r="11" spans="1:13" x14ac:dyDescent="0.25">
      <c r="A11" s="15" t="s">
        <v>47</v>
      </c>
      <c r="B11" s="27">
        <v>582.73919999999998</v>
      </c>
      <c r="C11" s="28">
        <v>475.3</v>
      </c>
      <c r="D11" s="28">
        <f>324630*0.5</f>
        <v>162315</v>
      </c>
      <c r="E11" s="28">
        <v>113.05</v>
      </c>
      <c r="F11" s="28">
        <v>27.84</v>
      </c>
      <c r="G11" s="16"/>
      <c r="H11" s="28">
        <v>6.44</v>
      </c>
      <c r="I11" s="28">
        <v>107.7216</v>
      </c>
      <c r="J11" s="28">
        <v>310.08</v>
      </c>
      <c r="K11" s="16"/>
      <c r="L11" s="16"/>
      <c r="M11" s="61"/>
    </row>
    <row r="12" spans="1:13" ht="15.75" thickBot="1" x14ac:dyDescent="0.3">
      <c r="A12" s="17" t="s">
        <v>48</v>
      </c>
      <c r="B12" s="31"/>
      <c r="C12" s="32"/>
      <c r="D12" s="32"/>
      <c r="E12" s="32"/>
      <c r="F12" s="32"/>
      <c r="G12" s="33"/>
      <c r="H12" s="32"/>
      <c r="I12" s="32"/>
      <c r="J12" s="32"/>
      <c r="K12" s="33"/>
      <c r="L12" s="33"/>
      <c r="M12" s="34"/>
    </row>
    <row r="13" spans="1:13" ht="15.75" thickTop="1" x14ac:dyDescent="0.25">
      <c r="A13" s="17" t="s">
        <v>49</v>
      </c>
      <c r="B13" s="35">
        <f>B11*B12</f>
        <v>0</v>
      </c>
      <c r="C13" s="36">
        <f t="shared" ref="C13:D13" si="2">C11*C12</f>
        <v>0</v>
      </c>
      <c r="D13" s="36">
        <f t="shared" si="2"/>
        <v>0</v>
      </c>
      <c r="E13" s="36">
        <f t="shared" ref="E13:J13" si="3">E11*E12</f>
        <v>0</v>
      </c>
      <c r="F13" s="36">
        <f t="shared" si="3"/>
        <v>0</v>
      </c>
      <c r="G13" s="37"/>
      <c r="H13" s="36">
        <f t="shared" si="3"/>
        <v>0</v>
      </c>
      <c r="I13" s="36">
        <f t="shared" si="3"/>
        <v>0</v>
      </c>
      <c r="J13" s="36">
        <f t="shared" si="3"/>
        <v>0</v>
      </c>
      <c r="K13" s="37"/>
      <c r="L13" s="37"/>
      <c r="M13" s="38">
        <f>M11*M12</f>
        <v>0</v>
      </c>
    </row>
    <row r="14" spans="1:13" ht="15.75" thickBot="1" x14ac:dyDescent="0.3">
      <c r="A14" s="17" t="s">
        <v>50</v>
      </c>
      <c r="B14" s="39"/>
      <c r="C14" s="40"/>
      <c r="D14" s="40"/>
      <c r="E14" s="40"/>
      <c r="F14" s="40"/>
      <c r="G14" s="41"/>
      <c r="H14" s="40"/>
      <c r="I14" s="40"/>
      <c r="J14" s="40"/>
      <c r="K14" s="41"/>
      <c r="L14" s="41"/>
      <c r="M14" s="42"/>
    </row>
    <row r="15" spans="1:13" ht="16.5" thickTop="1" thickBot="1" x14ac:dyDescent="0.3">
      <c r="A15" s="18" t="s">
        <v>51</v>
      </c>
      <c r="B15" s="43">
        <f>B12*B14</f>
        <v>0</v>
      </c>
      <c r="C15" s="44">
        <f t="shared" ref="C15:D15" si="4">C12*C14</f>
        <v>0</v>
      </c>
      <c r="D15" s="44">
        <f t="shared" si="4"/>
        <v>0</v>
      </c>
      <c r="E15" s="44">
        <f t="shared" ref="E15:J15" si="5">E12*E14</f>
        <v>0</v>
      </c>
      <c r="F15" s="44">
        <f t="shared" si="5"/>
        <v>0</v>
      </c>
      <c r="G15" s="45"/>
      <c r="H15" s="44">
        <f t="shared" si="5"/>
        <v>0</v>
      </c>
      <c r="I15" s="44">
        <f t="shared" si="5"/>
        <v>0</v>
      </c>
      <c r="J15" s="44">
        <f t="shared" si="5"/>
        <v>0</v>
      </c>
      <c r="K15" s="45"/>
      <c r="L15" s="45"/>
      <c r="M15" s="46">
        <f t="shared" ref="M15" si="6">M12*M14</f>
        <v>0</v>
      </c>
    </row>
    <row r="16" spans="1:13" s="7" customFormat="1" ht="15.75" thickBot="1" x14ac:dyDescent="0.3">
      <c r="A16" s="19"/>
      <c r="B16" s="20"/>
      <c r="C16" s="20"/>
      <c r="D16" s="20"/>
      <c r="E16" s="20"/>
      <c r="F16" s="20"/>
      <c r="G16" s="20"/>
      <c r="H16" s="20"/>
      <c r="I16" s="20"/>
      <c r="J16" s="20"/>
      <c r="K16" s="20"/>
      <c r="L16" s="20"/>
      <c r="M16" s="20"/>
    </row>
    <row r="17" spans="1:13" s="6" customFormat="1" ht="15.75" thickBot="1" x14ac:dyDescent="0.3">
      <c r="A17" s="10" t="s">
        <v>26</v>
      </c>
      <c r="B17" s="73" t="s">
        <v>52</v>
      </c>
      <c r="C17" s="74"/>
      <c r="D17" s="74"/>
      <c r="E17" s="74"/>
      <c r="F17" s="74"/>
      <c r="G17" s="74"/>
      <c r="H17" s="74"/>
      <c r="I17" s="74"/>
      <c r="J17" s="74"/>
      <c r="K17" s="74"/>
      <c r="L17" s="74"/>
      <c r="M17" s="75"/>
    </row>
    <row r="18" spans="1:13" ht="15.75" thickBot="1" x14ac:dyDescent="0.3">
      <c r="A18" s="11" t="s">
        <v>28</v>
      </c>
      <c r="B18" s="12" t="s">
        <v>29</v>
      </c>
      <c r="C18" s="13" t="s">
        <v>30</v>
      </c>
      <c r="D18" s="13" t="s">
        <v>31</v>
      </c>
      <c r="E18" s="13" t="s">
        <v>32</v>
      </c>
      <c r="F18" s="13" t="s">
        <v>33</v>
      </c>
      <c r="G18" s="13" t="s">
        <v>34</v>
      </c>
      <c r="H18" s="13" t="s">
        <v>35</v>
      </c>
      <c r="I18" s="13" t="s">
        <v>36</v>
      </c>
      <c r="J18" s="13" t="s">
        <v>37</v>
      </c>
      <c r="K18" s="13" t="s">
        <v>38</v>
      </c>
      <c r="L18" s="14" t="s">
        <v>39</v>
      </c>
      <c r="M18" s="56" t="s">
        <v>40</v>
      </c>
    </row>
    <row r="19" spans="1:13" x14ac:dyDescent="0.25">
      <c r="A19" s="15" t="s">
        <v>53</v>
      </c>
      <c r="B19" s="27">
        <v>1062</v>
      </c>
      <c r="C19" s="28">
        <v>579</v>
      </c>
      <c r="D19" s="16"/>
      <c r="E19" s="28">
        <v>126.72</v>
      </c>
      <c r="F19" s="28">
        <v>80</v>
      </c>
      <c r="G19" s="16"/>
      <c r="H19" s="28">
        <v>13</v>
      </c>
      <c r="I19" s="28">
        <v>371</v>
      </c>
      <c r="J19" s="28">
        <v>576</v>
      </c>
      <c r="K19" s="16"/>
      <c r="L19" s="16"/>
      <c r="M19" s="61"/>
    </row>
    <row r="20" spans="1:13" ht="15.75" thickBot="1" x14ac:dyDescent="0.3">
      <c r="A20" s="17" t="s">
        <v>54</v>
      </c>
      <c r="B20" s="31"/>
      <c r="C20" s="32"/>
      <c r="D20" s="33"/>
      <c r="E20" s="32"/>
      <c r="F20" s="32"/>
      <c r="G20" s="33"/>
      <c r="H20" s="32"/>
      <c r="I20" s="32"/>
      <c r="J20" s="32"/>
      <c r="K20" s="33"/>
      <c r="L20" s="33"/>
      <c r="M20" s="34"/>
    </row>
    <row r="21" spans="1:13" ht="15.75" thickTop="1" x14ac:dyDescent="0.25">
      <c r="A21" s="17" t="s">
        <v>55</v>
      </c>
      <c r="B21" s="35">
        <f>B19*B20</f>
        <v>0</v>
      </c>
      <c r="C21" s="36">
        <f t="shared" ref="C21" si="7">C19*C20</f>
        <v>0</v>
      </c>
      <c r="D21" s="37"/>
      <c r="E21" s="36">
        <f t="shared" ref="E21:J21" si="8">E19*E20</f>
        <v>0</v>
      </c>
      <c r="F21" s="36">
        <f t="shared" si="8"/>
        <v>0</v>
      </c>
      <c r="G21" s="37"/>
      <c r="H21" s="36">
        <f t="shared" si="8"/>
        <v>0</v>
      </c>
      <c r="I21" s="36">
        <f t="shared" si="8"/>
        <v>0</v>
      </c>
      <c r="J21" s="36">
        <f t="shared" si="8"/>
        <v>0</v>
      </c>
      <c r="K21" s="37"/>
      <c r="L21" s="37"/>
      <c r="M21" s="38">
        <f>M19*M20</f>
        <v>0</v>
      </c>
    </row>
    <row r="22" spans="1:13" ht="15.75" thickBot="1" x14ac:dyDescent="0.3">
      <c r="A22" s="17" t="s">
        <v>56</v>
      </c>
      <c r="B22" s="39"/>
      <c r="C22" s="40"/>
      <c r="D22" s="41"/>
      <c r="E22" s="40"/>
      <c r="F22" s="40"/>
      <c r="G22" s="41"/>
      <c r="H22" s="40"/>
      <c r="I22" s="40"/>
      <c r="J22" s="40"/>
      <c r="K22" s="41"/>
      <c r="L22" s="41"/>
      <c r="M22" s="42"/>
    </row>
    <row r="23" spans="1:13" ht="16.5" thickTop="1" thickBot="1" x14ac:dyDescent="0.3">
      <c r="A23" s="18" t="s">
        <v>57</v>
      </c>
      <c r="B23" s="43">
        <f>B20*B22</f>
        <v>0</v>
      </c>
      <c r="C23" s="44">
        <f t="shared" ref="C23" si="9">C20*C22</f>
        <v>0</v>
      </c>
      <c r="D23" s="45"/>
      <c r="E23" s="44">
        <f t="shared" ref="E23:J23" si="10">E20*E22</f>
        <v>0</v>
      </c>
      <c r="F23" s="44">
        <f t="shared" si="10"/>
        <v>0</v>
      </c>
      <c r="G23" s="45"/>
      <c r="H23" s="44">
        <f t="shared" si="10"/>
        <v>0</v>
      </c>
      <c r="I23" s="44">
        <f t="shared" si="10"/>
        <v>0</v>
      </c>
      <c r="J23" s="44">
        <f t="shared" si="10"/>
        <v>0</v>
      </c>
      <c r="K23" s="45"/>
      <c r="L23" s="45"/>
      <c r="M23" s="46">
        <f t="shared" ref="M23" si="11">M20*M22</f>
        <v>0</v>
      </c>
    </row>
    <row r="24" spans="1:13" s="7" customFormat="1" ht="15.75" thickBot="1" x14ac:dyDescent="0.3">
      <c r="A24" s="19" t="s">
        <v>58</v>
      </c>
      <c r="B24" s="20"/>
      <c r="C24" s="20"/>
      <c r="D24" s="20"/>
      <c r="E24" s="20"/>
      <c r="F24" s="20"/>
      <c r="G24" s="20"/>
      <c r="H24" s="20"/>
      <c r="I24" s="20"/>
      <c r="J24" s="20"/>
      <c r="K24" s="20"/>
      <c r="L24" s="20"/>
      <c r="M24" s="20"/>
    </row>
    <row r="25" spans="1:13" s="6" customFormat="1" ht="15.75" thickBot="1" x14ac:dyDescent="0.3">
      <c r="A25" s="10" t="s">
        <v>26</v>
      </c>
      <c r="B25" s="73" t="s">
        <v>59</v>
      </c>
      <c r="C25" s="74"/>
      <c r="D25" s="74"/>
      <c r="E25" s="74"/>
      <c r="F25" s="74"/>
      <c r="G25" s="74"/>
      <c r="H25" s="74"/>
      <c r="I25" s="74"/>
      <c r="J25" s="74"/>
      <c r="K25" s="74"/>
      <c r="L25" s="74"/>
      <c r="M25" s="75"/>
    </row>
    <row r="26" spans="1:13" ht="15.75" thickBot="1" x14ac:dyDescent="0.3">
      <c r="A26" s="11" t="s">
        <v>28</v>
      </c>
      <c r="B26" s="12" t="s">
        <v>29</v>
      </c>
      <c r="C26" s="13" t="s">
        <v>30</v>
      </c>
      <c r="D26" s="13" t="s">
        <v>31</v>
      </c>
      <c r="E26" s="13" t="s">
        <v>32</v>
      </c>
      <c r="F26" s="13" t="s">
        <v>33</v>
      </c>
      <c r="G26" s="13" t="s">
        <v>34</v>
      </c>
      <c r="H26" s="13" t="s">
        <v>35</v>
      </c>
      <c r="I26" s="13" t="s">
        <v>36</v>
      </c>
      <c r="J26" s="13" t="s">
        <v>37</v>
      </c>
      <c r="K26" s="57" t="s">
        <v>38</v>
      </c>
      <c r="L26" s="14" t="s">
        <v>39</v>
      </c>
      <c r="M26" s="56" t="s">
        <v>40</v>
      </c>
    </row>
    <row r="27" spans="1:13" x14ac:dyDescent="0.25">
      <c r="A27" s="15" t="s">
        <v>60</v>
      </c>
      <c r="B27" s="27">
        <v>878.81999999999994</v>
      </c>
      <c r="C27" s="28">
        <v>946.43999999999994</v>
      </c>
      <c r="D27" s="28">
        <v>324630</v>
      </c>
      <c r="E27" s="28">
        <v>115.42999999999999</v>
      </c>
      <c r="F27" s="28">
        <v>58.8</v>
      </c>
      <c r="G27" s="16"/>
      <c r="H27" s="28">
        <v>133.94999999999999</v>
      </c>
      <c r="I27" s="28">
        <v>224.42</v>
      </c>
      <c r="J27" s="28">
        <v>637</v>
      </c>
      <c r="K27" s="62"/>
      <c r="L27" s="16"/>
      <c r="M27" s="61"/>
    </row>
    <row r="28" spans="1:13" ht="15.75" thickBot="1" x14ac:dyDescent="0.3">
      <c r="A28" s="17" t="s">
        <v>61</v>
      </c>
      <c r="B28" s="31"/>
      <c r="C28" s="32"/>
      <c r="D28" s="52"/>
      <c r="E28" s="32"/>
      <c r="F28" s="32"/>
      <c r="G28" s="33"/>
      <c r="H28" s="32"/>
      <c r="I28" s="32"/>
      <c r="J28" s="32"/>
      <c r="K28" s="32"/>
      <c r="L28" s="33"/>
      <c r="M28" s="34"/>
    </row>
    <row r="29" spans="1:13" ht="15.75" thickTop="1" x14ac:dyDescent="0.25">
      <c r="A29" s="17" t="s">
        <v>62</v>
      </c>
      <c r="B29" s="35">
        <f>B27*B28</f>
        <v>0</v>
      </c>
      <c r="C29" s="36">
        <f t="shared" ref="C29:D29" si="12">C27*C28</f>
        <v>0</v>
      </c>
      <c r="D29" s="36">
        <f t="shared" si="12"/>
        <v>0</v>
      </c>
      <c r="E29" s="36">
        <f t="shared" ref="E29:K29" si="13">E27*E28</f>
        <v>0</v>
      </c>
      <c r="F29" s="36">
        <f t="shared" si="13"/>
        <v>0</v>
      </c>
      <c r="G29" s="37"/>
      <c r="H29" s="36">
        <f t="shared" si="13"/>
        <v>0</v>
      </c>
      <c r="I29" s="36">
        <f t="shared" si="13"/>
        <v>0</v>
      </c>
      <c r="J29" s="36">
        <f t="shared" si="13"/>
        <v>0</v>
      </c>
      <c r="K29" s="36">
        <f t="shared" si="13"/>
        <v>0</v>
      </c>
      <c r="L29" s="37"/>
      <c r="M29" s="38">
        <f>M27*M28</f>
        <v>0</v>
      </c>
    </row>
    <row r="30" spans="1:13" ht="15.75" thickBot="1" x14ac:dyDescent="0.3">
      <c r="A30" s="17" t="s">
        <v>63</v>
      </c>
      <c r="B30" s="39"/>
      <c r="C30" s="40"/>
      <c r="D30" s="53"/>
      <c r="E30" s="40"/>
      <c r="F30" s="40"/>
      <c r="G30" s="41"/>
      <c r="H30" s="40"/>
      <c r="I30" s="40"/>
      <c r="J30" s="40"/>
      <c r="K30" s="40"/>
      <c r="L30" s="41"/>
      <c r="M30" s="42"/>
    </row>
    <row r="31" spans="1:13" ht="16.5" thickTop="1" thickBot="1" x14ac:dyDescent="0.3">
      <c r="A31" s="18" t="s">
        <v>64</v>
      </c>
      <c r="B31" s="43">
        <f>B28*B30</f>
        <v>0</v>
      </c>
      <c r="C31" s="44">
        <f t="shared" ref="C31:D31" si="14">C28*C30</f>
        <v>0</v>
      </c>
      <c r="D31" s="44">
        <f t="shared" si="14"/>
        <v>0</v>
      </c>
      <c r="E31" s="44">
        <f t="shared" ref="E31:K31" si="15">E28*E30</f>
        <v>0</v>
      </c>
      <c r="F31" s="44">
        <f t="shared" si="15"/>
        <v>0</v>
      </c>
      <c r="G31" s="45"/>
      <c r="H31" s="44">
        <f t="shared" si="15"/>
        <v>0</v>
      </c>
      <c r="I31" s="44">
        <f t="shared" si="15"/>
        <v>0</v>
      </c>
      <c r="J31" s="44">
        <f t="shared" si="15"/>
        <v>0</v>
      </c>
      <c r="K31" s="44">
        <f t="shared" si="15"/>
        <v>0</v>
      </c>
      <c r="L31" s="45"/>
      <c r="M31" s="46">
        <f t="shared" ref="M31" si="16">M28*M30</f>
        <v>0</v>
      </c>
    </row>
    <row r="32" spans="1:13" ht="15.75" thickBot="1" x14ac:dyDescent="0.3">
      <c r="A32" s="24"/>
      <c r="B32" s="24"/>
      <c r="C32" s="24"/>
      <c r="D32" s="24"/>
      <c r="E32" s="24"/>
      <c r="F32" s="24"/>
      <c r="G32" s="24"/>
      <c r="H32" s="24"/>
      <c r="I32" s="24"/>
      <c r="J32" s="24"/>
      <c r="K32" s="24"/>
      <c r="L32" s="24"/>
      <c r="M32" s="24"/>
    </row>
    <row r="33" spans="1:13" ht="15.75" thickBot="1" x14ac:dyDescent="0.3">
      <c r="A33" s="24"/>
      <c r="B33" s="21" t="s">
        <v>65</v>
      </c>
      <c r="C33" s="22" t="s">
        <v>66</v>
      </c>
      <c r="D33" s="22" t="s">
        <v>67</v>
      </c>
      <c r="E33" s="22" t="s">
        <v>68</v>
      </c>
      <c r="F33" s="22" t="s">
        <v>69</v>
      </c>
      <c r="G33" s="22" t="s">
        <v>70</v>
      </c>
      <c r="H33" s="22" t="s">
        <v>71</v>
      </c>
      <c r="I33" s="22" t="s">
        <v>72</v>
      </c>
      <c r="J33" s="22" t="s">
        <v>73</v>
      </c>
      <c r="K33" s="22" t="s">
        <v>74</v>
      </c>
      <c r="L33" s="23" t="s">
        <v>75</v>
      </c>
      <c r="M33" s="23" t="s">
        <v>40</v>
      </c>
    </row>
    <row r="34" spans="1:13" ht="15.75" thickBot="1" x14ac:dyDescent="0.3">
      <c r="A34" s="25" t="s">
        <v>76</v>
      </c>
      <c r="B34" s="47">
        <f>B5+B13+B21+B29</f>
        <v>0</v>
      </c>
      <c r="C34" s="47">
        <f t="shared" ref="C34:M34" si="17">C5+C13+C21+C29</f>
        <v>0</v>
      </c>
      <c r="D34" s="47">
        <f t="shared" si="17"/>
        <v>0</v>
      </c>
      <c r="E34" s="47">
        <f t="shared" si="17"/>
        <v>0</v>
      </c>
      <c r="F34" s="47">
        <f t="shared" si="17"/>
        <v>0</v>
      </c>
      <c r="G34" s="54"/>
      <c r="H34" s="47">
        <f t="shared" si="17"/>
        <v>0</v>
      </c>
      <c r="I34" s="47">
        <f t="shared" si="17"/>
        <v>0</v>
      </c>
      <c r="J34" s="47">
        <f t="shared" si="17"/>
        <v>0</v>
      </c>
      <c r="K34" s="47">
        <f t="shared" si="17"/>
        <v>0</v>
      </c>
      <c r="L34" s="54"/>
      <c r="M34" s="48">
        <f t="shared" si="17"/>
        <v>0</v>
      </c>
    </row>
    <row r="35" spans="1:13" ht="15.75" thickBot="1" x14ac:dyDescent="0.3">
      <c r="A35" s="25" t="s">
        <v>77</v>
      </c>
      <c r="B35" s="49">
        <f>B7+B15+B23+B31</f>
        <v>0</v>
      </c>
      <c r="C35" s="49">
        <f t="shared" ref="C35:M35" si="18">C7+C15+C23+C31</f>
        <v>0</v>
      </c>
      <c r="D35" s="49">
        <f t="shared" si="18"/>
        <v>0</v>
      </c>
      <c r="E35" s="49">
        <f t="shared" si="18"/>
        <v>0</v>
      </c>
      <c r="F35" s="49">
        <f t="shared" si="18"/>
        <v>0</v>
      </c>
      <c r="G35" s="59"/>
      <c r="H35" s="49">
        <f t="shared" si="18"/>
        <v>0</v>
      </c>
      <c r="I35" s="49">
        <f t="shared" si="18"/>
        <v>0</v>
      </c>
      <c r="J35" s="49">
        <f t="shared" si="18"/>
        <v>0</v>
      </c>
      <c r="K35" s="49">
        <f t="shared" si="18"/>
        <v>0</v>
      </c>
      <c r="L35" s="59"/>
      <c r="M35" s="60">
        <f t="shared" si="18"/>
        <v>0</v>
      </c>
    </row>
  </sheetData>
  <sheetProtection algorithmName="SHA-512" hashValue="6u+Zb6l9BbL0PobHMDaTonY9oXlg8MIiZAhPFCYp/5nCLrrzXiuj8Ae4sFsRnsDYgfcXQgKD2f4vVz065kmreA==" saltValue="d9s5L52Z7tn422LXifPK6g==" spinCount="100000" sheet="1" formatCells="0" formatColumns="0" formatRows="0" insertHyperlinks="0" sort="0" autoFilter="0" pivotTables="0"/>
  <protectedRanges>
    <protectedRange algorithmName="SHA-512" hashValue="NfiQG0yub5K3/GZ+qZEtwTyf0e4V2Oak/2KuhU37le6jigAy0MBniRvAhYWAh5BfH9dXreL0YDHP0jtI6/w2zA==" saltValue="tndILyrRwHcM8Lbc8Lwp4A==" spinCount="100000" sqref="A1:A7 A9:A15 A17:A23 A25:A31 A33:M35 B1:M2 B3:K3 B5:M5 B7:M7 B9:M10 B11:L11 B13:M13 B15:M15 B17:M18 B19:L19 B21:M21 B23:M23 B25:M26 B27:J27 B29:M29 B31:M31" name="LOCK"/>
  </protectedRanges>
  <mergeCells count="4">
    <mergeCell ref="B1:M1"/>
    <mergeCell ref="B9:M9"/>
    <mergeCell ref="B17:M17"/>
    <mergeCell ref="B25:M25"/>
  </mergeCells>
  <pageMargins left="0.7" right="0.7" top="0.75" bottom="0.75" header="0.3" footer="0.3"/>
  <pageSetup orientation="portrait" r:id="rId1"/>
  <headerFooter>
    <oddHeader>&amp;L&amp;"Arial,Bold"&amp;15Appendix K - Business Lighting Measure Build-Up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DF02DF1A5E7D4FBF6458486E73F686" ma:contentTypeVersion="12" ma:contentTypeDescription="Create a new document." ma:contentTypeScope="" ma:versionID="f4865a08f9fe8ee6f903e974641db7e7">
  <xsd:schema xmlns:xsd="http://www.w3.org/2001/XMLSchema" xmlns:xs="http://www.w3.org/2001/XMLSchema" xmlns:p="http://schemas.microsoft.com/office/2006/metadata/properties" xmlns:ns2="fe9ebe5b-0cde-426a-b9d6-52a7dd1a1212" xmlns:ns3="3736f80a-61c5-4e33-8f70-9d684d6a4929" targetNamespace="http://schemas.microsoft.com/office/2006/metadata/properties" ma:root="true" ma:fieldsID="c5ffaa074eb648e1bfc10ae0ecece0b9" ns2:_="" ns3:_="">
    <xsd:import namespace="fe9ebe5b-0cde-426a-b9d6-52a7dd1a1212"/>
    <xsd:import namespace="3736f80a-61c5-4e33-8f70-9d684d6a49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Tags" minOccurs="0"/>
                <xsd:element ref="ns2:Project_x0020_Management"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ebe5b-0cde-426a-b9d6-52a7dd1a1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Tags" ma:index="12" nillable="true" ma:displayName="Tags" ma:default="Project Management" ma:internalName="Tags">
      <xsd:complexType>
        <xsd:complexContent>
          <xsd:extension base="dms:MultiChoice">
            <xsd:sequence>
              <xsd:element name="Value" maxOccurs="unbounded" minOccurs="0" nillable="true">
                <xsd:simpleType>
                  <xsd:restriction base="dms:Choice">
                    <xsd:enumeration value="Project Management"/>
                    <xsd:enumeration value="Communications"/>
                    <xsd:enumeration value="2016 RFP"/>
                    <xsd:enumeration value="2020 RFP"/>
                    <xsd:enumeration value="Proposals"/>
                    <xsd:enumeration value="Scoring"/>
                    <xsd:enumeration value="Questions &amp; Interviews"/>
                  </xsd:restriction>
                </xsd:simpleType>
              </xsd:element>
            </xsd:sequence>
          </xsd:extension>
        </xsd:complexContent>
      </xsd:complexType>
    </xsd:element>
    <xsd:element name="Project_x0020_Management" ma:index="13" nillable="true" ma:displayName="Project Management" ma:internalName="Project_x0020_Management">
      <xsd:simpleType>
        <xsd:restriction base="dms:Text">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6f80a-61c5-4e33-8f70-9d684d6a49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gs xmlns="fe9ebe5b-0cde-426a-b9d6-52a7dd1a1212">
      <Value>Project Management</Value>
    </Tags>
    <Project_x0020_Management xmlns="fe9ebe5b-0cde-426a-b9d6-52a7dd1a12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2342EF-CC16-42AF-8F04-D69B4E3F0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ebe5b-0cde-426a-b9d6-52a7dd1a1212"/>
    <ds:schemaRef ds:uri="3736f80a-61c5-4e33-8f70-9d684d6a49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31FB4-7A82-4677-8734-035CC4AFF449}">
  <ds:schemaRefs>
    <ds:schemaRef ds:uri="http://schemas.openxmlformats.org/package/2006/metadata/core-properties"/>
    <ds:schemaRef ds:uri="http://schemas.microsoft.com/office/2006/metadata/properties"/>
    <ds:schemaRef ds:uri="fe9ebe5b-0cde-426a-b9d6-52a7dd1a1212"/>
    <ds:schemaRef ds:uri="http://schemas.microsoft.com/office/2006/documentManagement/types"/>
    <ds:schemaRef ds:uri="3736f80a-61c5-4e33-8f70-9d684d6a4929"/>
    <ds:schemaRef ds:uri="http://www.w3.org/XML/1998/namespace"/>
    <ds:schemaRef ds:uri="http://purl.org/dc/elements/1.1/"/>
    <ds:schemaRef ds:uri="http://purl.org/dc/dcmityp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722E2D8-C935-446C-A98F-44E047F9D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2019 Lighting Run Rate</vt:lpstr>
      <vt:lpstr>Com Measure Buildup 2021</vt:lpstr>
      <vt:lpstr>Com Measure Buildup 2022</vt:lpstr>
      <vt:lpstr>Ind Measure Buildup 2021</vt:lpstr>
      <vt:lpstr>Ind Measure Buildup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Erin Bloomquist</dc:creator>
  <cp:keywords/>
  <dc:description/>
  <cp:lastModifiedBy>Erin Bloomquist</cp:lastModifiedBy>
  <cp:revision/>
  <dcterms:created xsi:type="dcterms:W3CDTF">2020-02-18T22:41:16Z</dcterms:created>
  <dcterms:modified xsi:type="dcterms:W3CDTF">2020-03-13T16:54:02Z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0x010100B9DF02DF1A5E7D4FBF6458486E73F686</vt:lpwstr>
  </property>
</Properties>
</file>